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harts/chart11.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Splinter.David\Private\Auten-Misuse of Tax Data for Inequality\Reck Iselin Comment\"/>
    </mc:Choice>
  </mc:AlternateContent>
  <xr:revisionPtr revIDLastSave="0" documentId="13_ncr:1_{B184C651-8306-4515-9550-DB4AEBB8C8CA}" xr6:coauthVersionLast="47" xr6:coauthVersionMax="47" xr10:uidLastSave="{00000000-0000-0000-0000-000000000000}"/>
  <bookViews>
    <workbookView xWindow="315" yWindow="780" windowWidth="15405" windowHeight="13980" xr2:uid="{046BA9FC-F639-4646-917C-14B102EF9F9D}"/>
  </bookViews>
  <sheets>
    <sheet name="F1" sheetId="1" r:id="rId1"/>
    <sheet name="F2" sheetId="12" r:id="rId2"/>
    <sheet name="F3" sheetId="4" r:id="rId3"/>
    <sheet name="F4" sheetId="5" r:id="rId4"/>
    <sheet name="F4 (2)" sheetId="15" r:id="rId5"/>
    <sheet name="F5" sheetId="6" r:id="rId6"/>
    <sheet name="F6" sheetId="7" r:id="rId7"/>
    <sheet name="A1" sheetId="13" r:id="rId8"/>
    <sheet name="A2" sheetId="14"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7" l="1"/>
  <c r="L66" i="7"/>
  <c r="L67" i="7"/>
  <c r="L68" i="7"/>
  <c r="L69" i="7"/>
  <c r="L70" i="7"/>
  <c r="L71" i="7"/>
  <c r="L72" i="7"/>
  <c r="L73" i="7"/>
  <c r="L85" i="7"/>
  <c r="L86" i="7"/>
  <c r="L87" i="7"/>
  <c r="L88" i="7"/>
  <c r="L89" i="7"/>
  <c r="L90" i="7"/>
  <c r="L91" i="7"/>
  <c r="L92" i="7"/>
  <c r="L93" i="7"/>
  <c r="R93" i="7"/>
  <c r="R92" i="7"/>
  <c r="R91" i="7"/>
  <c r="R90" i="7"/>
  <c r="R89" i="7"/>
  <c r="R88" i="7"/>
  <c r="R87" i="7"/>
  <c r="R86" i="7"/>
  <c r="R85" i="7"/>
  <c r="R84" i="7"/>
  <c r="L84" i="7" s="1"/>
  <c r="R83" i="7"/>
  <c r="L83" i="7" s="1"/>
  <c r="R82" i="7"/>
  <c r="L82" i="7" s="1"/>
  <c r="R81" i="7"/>
  <c r="L81" i="7" s="1"/>
  <c r="R80" i="7"/>
  <c r="L80" i="7" s="1"/>
  <c r="R79" i="7"/>
  <c r="L79" i="7" s="1"/>
  <c r="R78" i="7"/>
  <c r="L78" i="7" s="1"/>
  <c r="R77" i="7"/>
  <c r="L77" i="7" s="1"/>
  <c r="R76" i="7"/>
  <c r="L76" i="7" s="1"/>
  <c r="R75" i="7"/>
  <c r="L75" i="7" s="1"/>
  <c r="R74" i="7"/>
  <c r="L74" i="7" s="1"/>
  <c r="R73" i="7"/>
  <c r="R72" i="7"/>
  <c r="R71" i="7"/>
  <c r="R70" i="7"/>
  <c r="R69" i="7"/>
  <c r="R68" i="7"/>
  <c r="R67" i="7"/>
  <c r="R66" i="7"/>
  <c r="R65" i="7"/>
  <c r="R64" i="7"/>
  <c r="L64" i="7" s="1"/>
  <c r="R63" i="7"/>
  <c r="L63" i="7" s="1"/>
  <c r="R62" i="7"/>
  <c r="L62" i="7" s="1"/>
  <c r="R61" i="7"/>
  <c r="L61" i="7" s="1"/>
  <c r="R60" i="7"/>
  <c r="L60" i="7" s="1"/>
  <c r="R59" i="7"/>
  <c r="L59" i="7" s="1"/>
  <c r="R58" i="7"/>
  <c r="L58" i="7" s="1"/>
  <c r="R57" i="7"/>
  <c r="L57" i="7" s="1"/>
  <c r="R56" i="7"/>
  <c r="L56" i="7" s="1"/>
  <c r="R55" i="7"/>
  <c r="L55" i="7" s="1"/>
  <c r="R54" i="7"/>
  <c r="L54" i="7" s="1"/>
  <c r="R53" i="7"/>
  <c r="L53" i="7" s="1"/>
  <c r="R52" i="7"/>
  <c r="R51" i="7"/>
  <c r="R50" i="7"/>
  <c r="R49" i="7"/>
  <c r="R48" i="7"/>
  <c r="R47" i="7"/>
  <c r="R46" i="7"/>
  <c r="R45" i="7"/>
  <c r="R44" i="7"/>
  <c r="R43" i="7"/>
  <c r="R42" i="7"/>
  <c r="R41" i="7"/>
  <c r="R40" i="7"/>
  <c r="R39" i="7"/>
  <c r="R38" i="7"/>
  <c r="R37" i="7"/>
  <c r="R36" i="7"/>
  <c r="R35" i="7"/>
  <c r="R34" i="7"/>
  <c r="B42" i="14" l="1"/>
  <c r="J42" i="14"/>
  <c r="U43" i="14"/>
  <c r="R42" i="14"/>
  <c r="S42" i="14"/>
  <c r="T42" i="14"/>
  <c r="U42" i="14"/>
  <c r="S43" i="14"/>
  <c r="J44" i="14"/>
  <c r="S44" i="14"/>
  <c r="U44" i="14"/>
  <c r="U45" i="14"/>
  <c r="R46" i="14"/>
  <c r="S45" i="14"/>
  <c r="J46" i="14"/>
  <c r="U47" i="14"/>
  <c r="S46" i="14"/>
  <c r="T46" i="14"/>
  <c r="U46" i="14"/>
  <c r="S47" i="14"/>
  <c r="R48" i="14"/>
  <c r="S48" i="14"/>
  <c r="U48" i="14"/>
  <c r="R49" i="14"/>
  <c r="S49" i="14"/>
  <c r="T49" i="14"/>
  <c r="U49" i="14"/>
  <c r="R50" i="14"/>
  <c r="S50" i="14"/>
  <c r="T50" i="14"/>
  <c r="U50" i="14"/>
  <c r="R51" i="14"/>
  <c r="S51" i="14"/>
  <c r="T51" i="14"/>
  <c r="U51" i="14"/>
  <c r="R52" i="14"/>
  <c r="S52" i="14"/>
  <c r="T52" i="14"/>
  <c r="U52" i="14"/>
  <c r="R53" i="14"/>
  <c r="S53" i="14"/>
  <c r="T53" i="14"/>
  <c r="U53" i="14"/>
  <c r="B54" i="14"/>
  <c r="S54" i="14"/>
  <c r="T54" i="14"/>
  <c r="U54" i="14"/>
  <c r="R54" i="14"/>
  <c r="B55" i="14"/>
  <c r="T55" i="14"/>
  <c r="U55" i="14"/>
  <c r="R55" i="14"/>
  <c r="S55" i="14"/>
  <c r="B56" i="14"/>
  <c r="J56" i="14"/>
  <c r="U56" i="14"/>
  <c r="R56" i="14"/>
  <c r="S56" i="14"/>
  <c r="T56" i="14"/>
  <c r="B57" i="14"/>
  <c r="J57" i="14"/>
  <c r="R57" i="14"/>
  <c r="S57" i="14"/>
  <c r="T57" i="14"/>
  <c r="U57" i="14"/>
  <c r="B58" i="14"/>
  <c r="J58" i="14"/>
  <c r="R58" i="14"/>
  <c r="S58" i="14"/>
  <c r="T58" i="14"/>
  <c r="U58" i="14"/>
  <c r="B59" i="14"/>
  <c r="J59" i="14"/>
  <c r="R59" i="14"/>
  <c r="S59" i="14"/>
  <c r="T59" i="14"/>
  <c r="U59" i="14"/>
  <c r="B60" i="14"/>
  <c r="J60" i="14"/>
  <c r="R60" i="14"/>
  <c r="S60" i="14"/>
  <c r="T60" i="14"/>
  <c r="U60" i="14"/>
  <c r="R61" i="14"/>
  <c r="J61" i="14"/>
  <c r="T61" i="14"/>
  <c r="S61" i="14"/>
  <c r="U61" i="14"/>
  <c r="R62" i="14"/>
  <c r="J62" i="14"/>
  <c r="T62" i="14"/>
  <c r="S62" i="14"/>
  <c r="U62" i="14"/>
  <c r="R63" i="14"/>
  <c r="J63" i="14"/>
  <c r="U63" i="14"/>
  <c r="S63" i="14"/>
  <c r="R64" i="14"/>
  <c r="S64" i="14"/>
  <c r="J64" i="14"/>
  <c r="T64" i="14"/>
  <c r="U64" i="14"/>
  <c r="R65" i="14"/>
  <c r="J65" i="14"/>
  <c r="U65" i="14"/>
  <c r="S65" i="14"/>
  <c r="R66" i="14"/>
  <c r="S66" i="14"/>
  <c r="J66" i="14"/>
  <c r="U66" i="14"/>
  <c r="T66" i="14"/>
  <c r="R67" i="14"/>
  <c r="S67" i="14"/>
  <c r="J67" i="14"/>
  <c r="T67" i="14"/>
  <c r="U67" i="14"/>
  <c r="R68" i="14"/>
  <c r="S68" i="14"/>
  <c r="T68" i="14"/>
  <c r="U68" i="14"/>
  <c r="B69" i="14"/>
  <c r="R69" i="14"/>
  <c r="S69" i="14"/>
  <c r="T69" i="14"/>
  <c r="U69" i="14"/>
  <c r="R70" i="14"/>
  <c r="S70" i="14"/>
  <c r="T70" i="14"/>
  <c r="U70" i="14"/>
  <c r="B71" i="14"/>
  <c r="R71" i="14"/>
  <c r="S71" i="14"/>
  <c r="T71" i="14"/>
  <c r="J71" i="14"/>
  <c r="U71" i="14"/>
  <c r="R72" i="14"/>
  <c r="S72" i="14"/>
  <c r="T72" i="14"/>
  <c r="U72" i="14"/>
  <c r="R73" i="14"/>
  <c r="T73" i="14"/>
  <c r="U73" i="14"/>
  <c r="S73" i="14"/>
  <c r="B74" i="14"/>
  <c r="S74" i="14"/>
  <c r="T74" i="14"/>
  <c r="U74" i="14"/>
  <c r="R74" i="14"/>
  <c r="B75" i="14"/>
  <c r="T75" i="14"/>
  <c r="U75" i="14"/>
  <c r="R75" i="14"/>
  <c r="S75" i="14"/>
  <c r="B76" i="14"/>
  <c r="J76" i="14"/>
  <c r="U76" i="14"/>
  <c r="R76" i="14"/>
  <c r="S76" i="14"/>
  <c r="T76" i="14"/>
  <c r="B77" i="14"/>
  <c r="J77" i="14"/>
  <c r="R77" i="14"/>
  <c r="S77" i="14"/>
  <c r="T77" i="14"/>
  <c r="U77" i="14"/>
  <c r="B78" i="14"/>
  <c r="J78" i="14"/>
  <c r="R78" i="14"/>
  <c r="S78" i="14"/>
  <c r="T78" i="14"/>
  <c r="U78" i="14"/>
  <c r="B79" i="14"/>
  <c r="J79" i="14"/>
  <c r="R79" i="14"/>
  <c r="S79" i="14"/>
  <c r="U79" i="14"/>
  <c r="B80" i="14"/>
  <c r="J80" i="14"/>
  <c r="R80" i="14"/>
  <c r="S80" i="14"/>
  <c r="U80" i="14"/>
  <c r="R81" i="14"/>
  <c r="J81" i="14"/>
  <c r="S81" i="14"/>
  <c r="U81" i="14"/>
  <c r="R82" i="14"/>
  <c r="S82" i="14"/>
  <c r="J82" i="14"/>
  <c r="T82" i="14"/>
  <c r="U82" i="14"/>
  <c r="R83" i="14"/>
  <c r="S83" i="14"/>
  <c r="T83" i="14"/>
  <c r="J83" i="14"/>
  <c r="U83" i="14"/>
  <c r="R84" i="14"/>
  <c r="S84" i="14"/>
  <c r="J84" i="14"/>
  <c r="U84" i="14"/>
  <c r="B85" i="14"/>
  <c r="R85" i="14"/>
  <c r="J85" i="14"/>
  <c r="S85" i="14"/>
  <c r="U85" i="14"/>
  <c r="R86" i="14"/>
  <c r="B86" i="14"/>
  <c r="S86" i="14"/>
  <c r="J86" i="14"/>
  <c r="U86" i="14"/>
  <c r="T86" i="14"/>
  <c r="R87" i="14"/>
  <c r="S87" i="14"/>
  <c r="J87" i="14"/>
  <c r="T87" i="14"/>
  <c r="U87" i="14"/>
  <c r="R88" i="14"/>
  <c r="S88" i="14"/>
  <c r="T88" i="14"/>
  <c r="U88" i="14"/>
  <c r="B89" i="14"/>
  <c r="R89" i="14"/>
  <c r="S89" i="14"/>
  <c r="T89" i="14"/>
  <c r="U89" i="14"/>
  <c r="B90" i="14"/>
  <c r="R90" i="14"/>
  <c r="S90" i="14"/>
  <c r="T90" i="14"/>
  <c r="U90" i="14"/>
  <c r="B91" i="14"/>
  <c r="R91" i="14"/>
  <c r="S91" i="14"/>
  <c r="T91" i="14"/>
  <c r="U91" i="14"/>
  <c r="R92" i="14"/>
  <c r="S92" i="14"/>
  <c r="T92" i="14"/>
  <c r="J92" i="14"/>
  <c r="U92" i="14"/>
  <c r="R93" i="14"/>
  <c r="T93" i="14"/>
  <c r="U93" i="14"/>
  <c r="S93" i="14"/>
  <c r="B94" i="14"/>
  <c r="T94" i="14"/>
  <c r="U94" i="14"/>
  <c r="R94" i="14"/>
  <c r="S94" i="14"/>
  <c r="B95" i="14"/>
  <c r="T95" i="14"/>
  <c r="U95" i="14"/>
  <c r="R95" i="14"/>
  <c r="S95" i="14"/>
  <c r="B96" i="14"/>
  <c r="J96" i="14"/>
  <c r="U96" i="14"/>
  <c r="R96" i="14"/>
  <c r="S96" i="14"/>
  <c r="T96" i="14"/>
  <c r="A97" i="14"/>
  <c r="A98" i="14" s="1"/>
  <c r="A99" i="14" s="1"/>
  <c r="A100" i="14" s="1"/>
  <c r="A101" i="14" s="1"/>
  <c r="A102" i="14" s="1"/>
  <c r="B97" i="14"/>
  <c r="R97" i="14"/>
  <c r="J97" i="14"/>
  <c r="U97" i="14"/>
  <c r="S97" i="14"/>
  <c r="T97" i="14"/>
  <c r="B98" i="14"/>
  <c r="R98" i="14"/>
  <c r="J98" i="14"/>
  <c r="U98" i="14"/>
  <c r="S98" i="14"/>
  <c r="T98" i="14"/>
  <c r="B99" i="14"/>
  <c r="J99" i="14"/>
  <c r="U99" i="14"/>
  <c r="R99" i="14"/>
  <c r="S99" i="14"/>
  <c r="T99" i="14"/>
  <c r="B100" i="14"/>
  <c r="R100" i="14"/>
  <c r="J100" i="14"/>
  <c r="U100" i="14"/>
  <c r="S100" i="14"/>
  <c r="T100" i="14"/>
  <c r="B101" i="14"/>
  <c r="J101" i="14"/>
  <c r="U101" i="14"/>
  <c r="S101" i="14"/>
  <c r="T101" i="14"/>
  <c r="J45" i="14" l="1"/>
  <c r="J43" i="14"/>
  <c r="T47" i="14"/>
  <c r="R43" i="14"/>
  <c r="J88" i="14"/>
  <c r="B81" i="14"/>
  <c r="J68" i="14"/>
  <c r="B61" i="14"/>
  <c r="J48" i="14"/>
  <c r="J47" i="14" s="1"/>
  <c r="R101" i="14"/>
  <c r="J89" i="14"/>
  <c r="B82" i="14"/>
  <c r="J69" i="14"/>
  <c r="B62" i="14"/>
  <c r="J49" i="14"/>
  <c r="R45" i="14"/>
  <c r="B44" i="14"/>
  <c r="B45" i="14" s="1"/>
  <c r="J90" i="14"/>
  <c r="B83" i="14"/>
  <c r="T79" i="14"/>
  <c r="J70" i="14"/>
  <c r="B63" i="14"/>
  <c r="J50" i="14"/>
  <c r="J91" i="14"/>
  <c r="B84" i="14"/>
  <c r="T80" i="14"/>
  <c r="B64" i="14"/>
  <c r="J51" i="14"/>
  <c r="T81" i="14"/>
  <c r="J72" i="14"/>
  <c r="B65" i="14"/>
  <c r="J52" i="14"/>
  <c r="B46" i="14"/>
  <c r="B47" i="14" s="1"/>
  <c r="J93" i="14"/>
  <c r="J73" i="14"/>
  <c r="B66" i="14"/>
  <c r="J53" i="14"/>
  <c r="T44" i="14"/>
  <c r="J94" i="14"/>
  <c r="B87" i="14"/>
  <c r="J74" i="14"/>
  <c r="B67" i="14"/>
  <c r="T63" i="14"/>
  <c r="J54" i="14"/>
  <c r="J95" i="14"/>
  <c r="B88" i="14"/>
  <c r="T84" i="14"/>
  <c r="J75" i="14"/>
  <c r="B68" i="14"/>
  <c r="J55" i="14"/>
  <c r="B48" i="14"/>
  <c r="R44" i="14"/>
  <c r="T85" i="14"/>
  <c r="T65" i="14"/>
  <c r="B49" i="14"/>
  <c r="B70" i="14"/>
  <c r="B50" i="14"/>
  <c r="B51" i="14"/>
  <c r="B92" i="14"/>
  <c r="B72" i="14"/>
  <c r="B52" i="14"/>
  <c r="T48" i="14"/>
  <c r="T43" i="14"/>
  <c r="B93" i="14"/>
  <c r="B73" i="14"/>
  <c r="B53" i="14"/>
  <c r="T45" i="14"/>
  <c r="C46" i="13"/>
  <c r="C48" i="13"/>
  <c r="B131" i="13"/>
  <c r="B130" i="13"/>
  <c r="B129" i="13"/>
  <c r="C63" i="13"/>
  <c r="B63" i="13"/>
  <c r="C61" i="13"/>
  <c r="B61" i="13"/>
  <c r="B48" i="13"/>
  <c r="B46" i="13"/>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33" i="12"/>
  <c r="C100" i="12"/>
  <c r="C99" i="12"/>
  <c r="C97" i="12"/>
  <c r="B97" i="12"/>
  <c r="C96" i="12"/>
  <c r="B96" i="12"/>
  <c r="C95" i="12"/>
  <c r="B95" i="12"/>
  <c r="A35" i="7"/>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B98" i="7"/>
  <c r="B101" i="7" s="1"/>
  <c r="C98" i="7"/>
  <c r="C101" i="7" s="1"/>
  <c r="D98" i="7"/>
  <c r="D101" i="7" s="1"/>
  <c r="B99" i="7"/>
  <c r="B102" i="7" s="1"/>
  <c r="C99" i="7"/>
  <c r="C102" i="7" s="1"/>
  <c r="D99" i="7"/>
  <c r="D102" i="7" s="1"/>
  <c r="C32" i="6"/>
  <c r="C33" i="6"/>
  <c r="C34" i="6"/>
  <c r="C35" i="6"/>
  <c r="C36" i="6"/>
  <c r="C37" i="6"/>
  <c r="C38" i="6"/>
  <c r="C39" i="6"/>
  <c r="B39" i="6"/>
  <c r="B33" i="6"/>
  <c r="B34" i="6"/>
  <c r="B35" i="6"/>
  <c r="B36" i="6"/>
  <c r="B37" i="6"/>
  <c r="B38" i="6"/>
  <c r="B32" i="6"/>
  <c r="C56" i="6"/>
  <c r="B56" i="6"/>
  <c r="C54" i="6"/>
  <c r="B54" i="6"/>
  <c r="E31" i="4"/>
  <c r="F31" i="4"/>
  <c r="I31" i="4"/>
  <c r="J31" i="4" s="1"/>
  <c r="L31" i="4"/>
  <c r="B32" i="4"/>
  <c r="D32" i="4"/>
  <c r="E32" i="4"/>
  <c r="F32" i="4"/>
  <c r="I32" i="4"/>
  <c r="J32" i="4"/>
  <c r="L32" i="4"/>
  <c r="B33" i="4"/>
  <c r="D33" i="4"/>
  <c r="D34" i="4" s="1"/>
  <c r="E34" i="4" s="1"/>
  <c r="F34" i="4" s="1"/>
  <c r="I33" i="4"/>
  <c r="I36" i="4" s="1"/>
  <c r="J33" i="4"/>
  <c r="L33" i="4"/>
  <c r="B34" i="4"/>
  <c r="L34" i="4" s="1"/>
  <c r="I34" i="4"/>
  <c r="J34" i="4" s="1"/>
  <c r="C38" i="1"/>
  <c r="C32" i="1"/>
  <c r="C39" i="1" s="1"/>
  <c r="C33" i="1"/>
  <c r="C34" i="1"/>
  <c r="C35" i="1"/>
  <c r="C36" i="1"/>
  <c r="C37" i="1"/>
  <c r="C31" i="1"/>
  <c r="B38" i="1"/>
  <c r="B32" i="1"/>
  <c r="B33" i="1"/>
  <c r="B34" i="1"/>
  <c r="D34" i="1" s="1"/>
  <c r="B35" i="1"/>
  <c r="B36" i="1"/>
  <c r="B37" i="1"/>
  <c r="B31" i="1"/>
  <c r="B55" i="1"/>
  <c r="C55" i="1"/>
  <c r="B53" i="1"/>
  <c r="C53" i="1"/>
  <c r="J110" i="14" l="1"/>
  <c r="J109" i="14"/>
  <c r="B43" i="14"/>
  <c r="B104" i="14" s="1"/>
  <c r="B107" i="14"/>
  <c r="B109" i="14"/>
  <c r="B106" i="14"/>
  <c r="B105" i="14"/>
  <c r="B110" i="14"/>
  <c r="R47" i="14"/>
  <c r="D33" i="1"/>
  <c r="D32" i="1"/>
  <c r="B40" i="6"/>
  <c r="C40" i="6"/>
  <c r="J36" i="4"/>
  <c r="E33" i="4"/>
  <c r="F33" i="4" s="1"/>
  <c r="F36" i="4" s="1"/>
  <c r="D31" i="1"/>
  <c r="D37" i="1"/>
  <c r="B39" i="1"/>
  <c r="D38" i="1"/>
  <c r="D36" i="1"/>
  <c r="D35" i="1"/>
  <c r="D39" i="1" s="1"/>
  <c r="E36" i="4" l="1"/>
  <c r="I37" i="4" s="1"/>
</calcChain>
</file>

<file path=xl/sharedStrings.xml><?xml version="1.0" encoding="utf-8"?>
<sst xmlns="http://schemas.openxmlformats.org/spreadsheetml/2006/main" count="194" uniqueCount="121">
  <si>
    <t>1960-2019</t>
  </si>
  <si>
    <t>2010s</t>
  </si>
  <si>
    <t>1960s</t>
  </si>
  <si>
    <t>Averages</t>
  </si>
  <si>
    <t>Top 1%</t>
  </si>
  <si>
    <t>All</t>
  </si>
  <si>
    <t>Top 0.5</t>
  </si>
  <si>
    <t>99-99.5</t>
  </si>
  <si>
    <t>95-99</t>
  </si>
  <si>
    <t>90-95</t>
  </si>
  <si>
    <t>80-90</t>
  </si>
  <si>
    <t>60-80</t>
  </si>
  <si>
    <t>40-60</t>
  </si>
  <si>
    <t xml:space="preserve"> 0-40      (no neg.)</t>
  </si>
  <si>
    <t>assumed negative split out for DeBacker et al</t>
  </si>
  <si>
    <t>&lt;$0</t>
  </si>
  <si>
    <t>True AGI  detected only (DeBacker et al. 2006-14)</t>
  </si>
  <si>
    <t>True AGI (2010)             det only</t>
  </si>
  <si>
    <t>True AGI (2010) detected+undetected</t>
  </si>
  <si>
    <t>Reported AGI (2010)</t>
  </si>
  <si>
    <t>Table B5b: Shares of filer misreported income by reported and true income group definitions, 2010</t>
  </si>
  <si>
    <t xml:space="preserve">Reported AGI </t>
  </si>
  <si>
    <t>Reported AGI       (J&amp;S data for 2001)</t>
  </si>
  <si>
    <t>Table B5a: Shares of filer misreported income (detected and undetected) by reported and true income group definitions to show re-ranking effects, 2001</t>
  </si>
  <si>
    <t>2000-2019</t>
  </si>
  <si>
    <t>1960-1999</t>
  </si>
  <si>
    <t>min</t>
  </si>
  <si>
    <t>max</t>
  </si>
  <si>
    <t>average</t>
  </si>
  <si>
    <t>After-tax (change in after-tax from removing)</t>
  </si>
  <si>
    <t>Pre-tax (change in pre-tax from removing)</t>
  </si>
  <si>
    <t xml:space="preserve">Figure 1: AS shares of underreporting by income group, 2010 </t>
  </si>
  <si>
    <t>Detected underreporting</t>
  </si>
  <si>
    <t>Shares of AS underreporting by income group, 2010 (%)</t>
  </si>
  <si>
    <t>Total underreporting (det+undet.)</t>
  </si>
  <si>
    <t>Implied undetected underrep.</t>
  </si>
  <si>
    <t>gap</t>
  </si>
  <si>
    <t>ratio corrected to reported</t>
  </si>
  <si>
    <t>Total underreported income:         detected + undet.</t>
  </si>
  <si>
    <t>Undetected underreported income</t>
  </si>
  <si>
    <t>Distributionally Consistent Multipliers</t>
  </si>
  <si>
    <t>Simple multipliers</t>
  </si>
  <si>
    <t>Detected underreported income</t>
  </si>
  <si>
    <t>Reported income</t>
  </si>
  <si>
    <t xml:space="preserve">Auditor </t>
  </si>
  <si>
    <t>Distributionally Consistent DCE Multipliers</t>
  </si>
  <si>
    <t>Simple DCE Multipliers</t>
  </si>
  <si>
    <t>Notes: Business income includes all ordinary income on Schedules C, E and F, including from sole proprietorships, partnerships and S corporations, rent and farm rent, estates and trusts, and farms. Returns are ranked by reported income. Returns with negative total incomes are a subset of the bottom quintile. For 1988, shortly after the Tax Reform Act of 1986 restricted uses of losses, many of these returns are in the group labeled 0–20. For 2001 to 2013, more than 20 percent of returns have negative business income. The 20–40 group includes the rest of the lowest two quintiles. Source: Figure 3D from Auten Langetieg (2020).</t>
  </si>
  <si>
    <t>Notes: Amounts are audit-based underreporting amounts only (no capital consumption adjustments) among tax returns (no non-filers). Moving from ranking by reported income to true income (AGI plus detected and undetected underreporting) causes upward re-ranking of underreported income. Source: Figure B5 of Auten and Splinter (2024).</t>
  </si>
  <si>
    <t>From AS Table B5b: Shares of filer misreported income by reported and true income group definitions, 2010</t>
  </si>
  <si>
    <t xml:space="preserve"> 0-40
(no neg.)</t>
  </si>
  <si>
    <t>ranked by</t>
  </si>
  <si>
    <t>Ranked by reported AGI</t>
  </si>
  <si>
    <t>Ranked by true AGI (det.+undet.)</t>
  </si>
  <si>
    <t>1979-2019</t>
  </si>
  <si>
    <t>1962-2019</t>
  </si>
  <si>
    <r>
      <t xml:space="preserve">Burkhauser, Richard V., Shuaizhang Feng, Stephen P. Jenkins, and Jeff Larrimore. 2012. “Recent Trends in Top Income Shares in the United States: Reconciling Estimates from March CPS and IRS Tax Return Data.” </t>
    </r>
    <r>
      <rPr>
        <i/>
        <sz val="11"/>
        <color theme="1"/>
        <rFont val="Times New Roman"/>
        <family val="1"/>
      </rPr>
      <t>Review of Economics and Statistics</t>
    </r>
    <r>
      <rPr>
        <sz val="11"/>
        <color theme="1"/>
        <rFont val="Times New Roman"/>
        <family val="1"/>
      </rPr>
      <t xml:space="preserve"> 44(2): 371–388. </t>
    </r>
  </si>
  <si>
    <t>CBO before taxes and transfers, no cap gains</t>
  </si>
  <si>
    <t>BEA personal income</t>
  </si>
  <si>
    <t>Burkhauser et al. (BFJL 2012)</t>
  </si>
  <si>
    <t>Post-tax national income</t>
  </si>
  <si>
    <t>Pre-tax national income</t>
  </si>
  <si>
    <t>Fiscal income with cap gains (PS)</t>
  </si>
  <si>
    <t>After-tax income</t>
  </si>
  <si>
    <t>Pre-tax income plus transfers</t>
  </si>
  <si>
    <t>Pre-tax Income</t>
  </si>
  <si>
    <t>Piketty-Saez-Zucman (2018), revised</t>
  </si>
  <si>
    <t>Piketty-Saez (2003)</t>
  </si>
  <si>
    <t>Auten-Splinter</t>
  </si>
  <si>
    <t>Top 1% Income Shares</t>
  </si>
  <si>
    <t>AS Table B5c: Shares of filer misreported income by reported and true income group definitions (detected and undetected), top 1% of tax returns</t>
  </si>
  <si>
    <t>AS Figure B6: Change in top 1% income shares from adding misreported income and proprietor adjustments</t>
  </si>
  <si>
    <t>Figure 2: Change in top 1% income shares from adding underreported income and proprietor adjustments</t>
  </si>
  <si>
    <t>Panel A: Top 1% income share change from underreported income and proprietor adjustments</t>
  </si>
  <si>
    <t>Panel B: Top 1% filer share of underreported income</t>
  </si>
  <si>
    <t>annual</t>
  </si>
  <si>
    <t>Reck-Iselin (2024) Figure 1(d)</t>
  </si>
  <si>
    <t>Figure 6: Pre-tax top 1% income shares: PSZ estimates are outliers</t>
  </si>
  <si>
    <t xml:space="preserve">Figure 5: Share of underreporting when ranking tax returns by reported and true AGI, 2001 </t>
  </si>
  <si>
    <t xml:space="preserve">Figure 4: Share of underreported business income by reported AGI group and audit study </t>
  </si>
  <si>
    <t>Figure A1: Share of misreporting when ranking tax returns by reported and true AGI</t>
  </si>
  <si>
    <t xml:space="preserve"> 0-40       no neg.</t>
  </si>
  <si>
    <t>Panel A: 2001 total underreporting by reported income (detected + undetected underreporting)</t>
  </si>
  <si>
    <r>
      <t xml:space="preserve">Notes: In </t>
    </r>
    <r>
      <rPr>
        <sz val="10"/>
        <color theme="1"/>
        <rFont val="Times New Roman"/>
        <family val="1"/>
      </rPr>
      <t>Panel A, Auten-Splinter changes include re-ranking effects because are difference before and after adding underreporting and making proprietor income adjustments for capital consumption and other differences (1986 and 1992 are excluded due to outlier effects, likely from large capital gains realizations). Panel B shows stable top 1% filer underreporting shares in Auten-Splinter  across audit study allocations.</t>
    </r>
  </si>
  <si>
    <r>
      <t xml:space="preserve">Source: </t>
    </r>
    <r>
      <rPr>
        <sz val="10"/>
        <color theme="1"/>
        <rFont val="Times New Roman"/>
        <family val="1"/>
      </rPr>
      <t>Figure B5 and B6 from Auten and Splinter (2024); Figure 1(d) from Iselin and Reck (2024).</t>
    </r>
  </si>
  <si>
    <t>from Iselin and Reck (2024) online data for figure 3(d) variable Y_ptn</t>
  </si>
  <si>
    <t xml:space="preserve">Notes: Actual multipliers require more than four auditors in a group. The same undetected amounts are allocated with the two methods but vary across auditor detection levels. AS use gradient multipliers as discussed in the text because auditor identities are not available. Source: Example from authors’ calculations. </t>
  </si>
  <si>
    <r>
      <t>Notes</t>
    </r>
    <r>
      <rPr>
        <sz val="10"/>
        <color theme="1"/>
        <rFont val="Times New Roman"/>
        <family val="1"/>
      </rPr>
      <t>: All estimates exclude capital gains realizations. Sources: Piketty, Saez, and Zucman (2018, PSZ, with updated methods, accessed from Zucman’s website on March 14, 2023); Auten and Splinter (2024a); Burkhauser et al. (2012, Census), Bureau of Economic Analysis (2024, BEA); Congressional Budget Office (2022, CBO) with capital gains removed as described in Auten and Splinter (2024b).</t>
    </r>
  </si>
  <si>
    <r>
      <t>Notes</t>
    </r>
    <r>
      <rPr>
        <sz val="10"/>
        <color theme="1"/>
        <rFont val="Times New Roman"/>
        <family val="1"/>
      </rPr>
      <t xml:space="preserve">: Panel A ranks tax returns by reported AGI and shows the filer share of underreporting (detected and undetected) is similar when using the AS method for 2001 tax data or estimates in Johns and Slemrod using the 2001 NRP. Panel B ranks tax returns by “true” AGI (AGI plus detected misreporting) and shows filer shares of detected underreporting. </t>
    </r>
  </si>
  <si>
    <r>
      <t xml:space="preserve">Sources: </t>
    </r>
    <r>
      <rPr>
        <sz val="10"/>
        <color theme="1"/>
        <rFont val="Times New Roman"/>
        <family val="1"/>
      </rPr>
      <t>Figure B5 from Auten and Splinter (2024).</t>
    </r>
  </si>
  <si>
    <t xml:space="preserve">Panel B: 2010 detected underreporting by reported+detected income </t>
  </si>
  <si>
    <t>1979-2019 avg</t>
  </si>
  <si>
    <t>Bottom 90% excluded labor income</t>
  </si>
  <si>
    <t>Bottom 90% excluded capital income</t>
  </si>
  <si>
    <t>Top 1% excluded labor income</t>
  </si>
  <si>
    <t>Top 1% excluded capital income</t>
  </si>
  <si>
    <t>Tax-exempt employee compensation</t>
  </si>
  <si>
    <t>Retirement account investments</t>
  </si>
  <si>
    <t>Corporate Tax</t>
  </si>
  <si>
    <t>Corporate retained earnings</t>
  </si>
  <si>
    <t>Tax-exempt interest &amp; undistrib. fiduciary income</t>
  </si>
  <si>
    <t>Imputed Rents on owner-occupied housing</t>
  </si>
  <si>
    <t>Total</t>
  </si>
  <si>
    <t>Bottom 90% excluded income as a share of national income</t>
  </si>
  <si>
    <t>Top 1% excluded income as a share of national income</t>
  </si>
  <si>
    <r>
      <t>Notes</t>
    </r>
    <r>
      <rPr>
        <sz val="10"/>
        <color theme="1"/>
        <rFont val="Times New Roman"/>
        <family val="1"/>
      </rPr>
      <t>: Includes certain income sources excluded from fiscal income but included in pre-tax national income: imputed rents, tax-exempt interest, undistributed fiduciary income, retirement investment income, corporate retained earnings and taxes, and tax-exempt employee compensation (FSA contributions and employer-paid health insurance and taxes). Excludes adjustments and other income effects.</t>
    </r>
  </si>
  <si>
    <r>
      <t xml:space="preserve">Source: </t>
    </r>
    <r>
      <rPr>
        <sz val="10"/>
        <color theme="1"/>
        <rFont val="Times New Roman"/>
        <family val="1"/>
      </rPr>
      <t>Figure B16 from Auten and Splinter (2024)</t>
    </r>
  </si>
  <si>
    <r>
      <rPr>
        <b/>
        <sz val="11"/>
        <color theme="1"/>
        <rFont val="Times New Roman"/>
        <family val="1"/>
      </rPr>
      <t>DISCUSSION</t>
    </r>
    <r>
      <rPr>
        <sz val="11"/>
        <color theme="1"/>
        <rFont val="Times New Roman"/>
        <family val="1"/>
      </rPr>
      <t>: The left panel of Figure A2 shows that rising top 1% fiscal income shares are offset by falling excluded income shares, mostly from falling corporate retained earnings and taxes. The right panel shows that falling bottom 90% fiscal income shares are offset by rising excluded income shares, mostly from tax-exempt employee compensation (e.g., rising employee insurance).</t>
    </r>
  </si>
  <si>
    <r>
      <t>Figure A2:</t>
    </r>
    <r>
      <rPr>
        <b/>
        <i/>
        <sz val="11"/>
        <color theme="1"/>
        <rFont val="Times New Roman"/>
        <family val="1"/>
      </rPr>
      <t xml:space="preserve"> </t>
    </r>
    <r>
      <rPr>
        <b/>
        <sz val="11"/>
        <color theme="1"/>
        <rFont val="Times New Roman"/>
        <family val="1"/>
      </rPr>
      <t>Distribution of income sources excluded from fiscal income, 1960–2019</t>
    </r>
  </si>
  <si>
    <t>Figure 3: Simple DCE multipliers exaggerate undetected underreported income inequality</t>
  </si>
  <si>
    <r>
      <t>Notes</t>
    </r>
    <r>
      <rPr>
        <sz val="10"/>
        <color rgb="FF000000"/>
        <rFont val="Times New Roman"/>
        <family val="1"/>
      </rPr>
      <t xml:space="preserve">: Underreporting is only audit-based amounts among tax returns. Detected underreporting ranked by reported AGI + detected underreporting. Undetected underreporting ranked by true income (reported AGI plus detected and undetected underreporting). The calculation is undetected underrep. share = (total underrep. share • 3 – detected underrep. share.) ÷ (3 – 1). </t>
    </r>
    <r>
      <rPr>
        <i/>
        <sz val="10"/>
        <color rgb="FF000000"/>
        <rFont val="Times New Roman"/>
        <family val="1"/>
      </rPr>
      <t>Source:</t>
    </r>
    <r>
      <rPr>
        <sz val="10"/>
        <color rgb="FF000000"/>
        <rFont val="Times New Roman"/>
        <family val="1"/>
      </rPr>
      <t xml:space="preserve"> Author’s calculations and AS Figure B5 data.</t>
    </r>
  </si>
  <si>
    <t>CBO suppl. table 10</t>
  </si>
  <si>
    <t>Top 1% Income Before
Transfers and
Taxes</t>
  </si>
  <si>
    <t>CBO data from supplementary appendix (2019 dollars)</t>
  </si>
  <si>
    <t>https://www.cbo.gov/system/files/2022-11/58353-supplemental-data.xlsx</t>
  </si>
  <si>
    <t>values here</t>
  </si>
  <si>
    <t>Piketty Saez (2003, 2021 updates)</t>
  </si>
  <si>
    <t>Top 1% share with capital gains (TA3)</t>
  </si>
  <si>
    <t>Top 1% share no capital gains (TA1)</t>
  </si>
  <si>
    <t>Ratio</t>
  </si>
  <si>
    <t>PSZ revised estimates, accessed on March 14,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</si>
</sst>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
    <numFmt numFmtId="168" formatCode="0.0%"/>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rgb="FF000000"/>
      <name val="Times New Roman"/>
      <family val="1"/>
    </font>
    <font>
      <b/>
      <sz val="10"/>
      <color rgb="FF000000"/>
      <name val="Arial"/>
      <family val="2"/>
    </font>
    <font>
      <b/>
      <sz val="11"/>
      <color theme="1" tint="0.499984740745262"/>
      <name val="Calibri"/>
      <family val="2"/>
      <scheme val="minor"/>
    </font>
    <font>
      <sz val="11"/>
      <color theme="1" tint="0.499984740745262"/>
      <name val="Calibri"/>
      <family val="2"/>
      <scheme val="minor"/>
    </font>
    <font>
      <b/>
      <sz val="10"/>
      <color theme="1" tint="0.499984740745262"/>
      <name val="Arial"/>
      <family val="2"/>
    </font>
    <font>
      <b/>
      <sz val="10"/>
      <color theme="1"/>
      <name val="Times New Roman"/>
      <family val="1"/>
    </font>
    <font>
      <sz val="11"/>
      <name val="Calibri"/>
      <family val="2"/>
      <scheme val="minor"/>
    </font>
    <font>
      <b/>
      <sz val="11"/>
      <name val="Calibri"/>
      <family val="2"/>
      <scheme val="minor"/>
    </font>
    <font>
      <b/>
      <sz val="10"/>
      <name val="Arial"/>
      <family val="2"/>
    </font>
    <font>
      <sz val="10"/>
      <color rgb="FF000000"/>
      <name val="Arial"/>
      <family val="2"/>
    </font>
    <font>
      <i/>
      <sz val="10"/>
      <color theme="1"/>
      <name val="Times New Roman"/>
      <family val="1"/>
    </font>
    <font>
      <sz val="10"/>
      <color theme="1"/>
      <name val="Times New Roman"/>
      <family val="1"/>
    </font>
    <font>
      <sz val="10"/>
      <color rgb="FF000000"/>
      <name val="Times New Roman"/>
      <family val="1"/>
    </font>
    <font>
      <sz val="10"/>
      <color theme="1"/>
      <name val="Calibri"/>
      <family val="2"/>
      <scheme val="minor"/>
    </font>
    <font>
      <sz val="9"/>
      <color theme="1"/>
      <name val="Calibri"/>
      <family val="2"/>
      <scheme val="minor"/>
    </font>
    <font>
      <sz val="10"/>
      <name val="Arial"/>
      <family val="2"/>
    </font>
    <font>
      <sz val="8"/>
      <name val="Arial"/>
      <family val="2"/>
    </font>
    <font>
      <sz val="8"/>
      <color theme="1"/>
      <name val="Arial"/>
      <family val="2"/>
    </font>
    <font>
      <b/>
      <sz val="8"/>
      <name val="Arial"/>
      <family val="2"/>
    </font>
    <font>
      <b/>
      <sz val="12"/>
      <color theme="1"/>
      <name val="Times New Roman"/>
      <family val="1"/>
    </font>
    <font>
      <sz val="12"/>
      <color theme="1"/>
      <name val="Times New Roman"/>
      <family val="1"/>
    </font>
    <font>
      <i/>
      <sz val="10"/>
      <color rgb="FF000000"/>
      <name val="Times New Roman"/>
      <family val="1"/>
    </font>
    <font>
      <b/>
      <sz val="10"/>
      <color theme="1" tint="0.499984740745262"/>
      <name val="Times New Roman"/>
      <family val="1"/>
    </font>
    <font>
      <i/>
      <sz val="13"/>
      <color rgb="FF000000"/>
      <name val="Arial"/>
      <family val="2"/>
    </font>
    <font>
      <sz val="11"/>
      <name val="Arial"/>
      <family val="2"/>
    </font>
    <font>
      <sz val="10"/>
      <color indexed="8"/>
      <name val="Arial"/>
      <family val="2"/>
    </font>
    <font>
      <b/>
      <sz val="10"/>
      <color theme="1"/>
      <name val="Calibri"/>
      <family val="2"/>
      <scheme val="minor"/>
    </font>
    <font>
      <sz val="11"/>
      <color theme="1"/>
      <name val="Times New Roman"/>
      <family val="1"/>
    </font>
    <font>
      <i/>
      <sz val="11"/>
      <color theme="1"/>
      <name val="Times New Roman"/>
      <family val="1"/>
    </font>
    <font>
      <sz val="10"/>
      <color theme="1"/>
      <name val="Arial"/>
      <family val="2"/>
    </font>
    <font>
      <b/>
      <sz val="10"/>
      <color theme="1"/>
      <name val="Arial"/>
      <family val="2"/>
    </font>
    <font>
      <sz val="9"/>
      <name val="Arial"/>
      <family val="2"/>
    </font>
    <font>
      <sz val="11"/>
      <color theme="1" tint="0.499984740745262"/>
      <name val="Arial"/>
      <family val="2"/>
    </font>
    <font>
      <sz val="10"/>
      <color theme="1" tint="0.499984740745262"/>
      <name val="Arial"/>
      <family val="2"/>
    </font>
    <font>
      <i/>
      <sz val="10"/>
      <name val="Arial"/>
      <family val="2"/>
    </font>
    <font>
      <b/>
      <sz val="11"/>
      <color theme="1"/>
      <name val="Times New Roman"/>
      <family val="1"/>
    </font>
    <font>
      <b/>
      <i/>
      <sz val="11"/>
      <color theme="1"/>
      <name val="Times New Roman"/>
      <family val="1"/>
    </font>
    <font>
      <u/>
      <sz val="11"/>
      <color theme="10"/>
      <name val="Calibri"/>
      <family val="2"/>
      <scheme val="minor"/>
    </font>
    <font>
      <sz val="9"/>
      <color theme="1" tint="0.499984740745262"/>
      <name val="Arial"/>
      <family val="2"/>
    </font>
    <font>
      <sz val="8"/>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0" fontId="19" fillId="0" borderId="0"/>
    <xf numFmtId="0" fontId="19" fillId="0" borderId="0"/>
    <xf numFmtId="0" fontId="41" fillId="0" borderId="0" applyNumberFormat="0" applyFill="0" applyBorder="0" applyAlignment="0" applyProtection="0"/>
  </cellStyleXfs>
  <cellXfs count="137">
    <xf numFmtId="0" fontId="0" fillId="0" borderId="0" xfId="0"/>
    <xf numFmtId="0" fontId="4" fillId="0" borderId="0" xfId="0" applyFont="1"/>
    <xf numFmtId="0" fontId="0" fillId="0" borderId="0" xfId="0" applyAlignment="1">
      <alignment horizontal="center"/>
    </xf>
    <xf numFmtId="1" fontId="0" fillId="0" borderId="0" xfId="0" applyNumberFormat="1"/>
    <xf numFmtId="0" fontId="3" fillId="0" borderId="0" xfId="0" applyFont="1"/>
    <xf numFmtId="0" fontId="5" fillId="0" borderId="0" xfId="0" applyFont="1" applyAlignment="1">
      <alignment horizontal="left" vertical="center"/>
    </xf>
    <xf numFmtId="1" fontId="0" fillId="0" borderId="0" xfId="0" applyNumberFormat="1" applyAlignment="1">
      <alignment horizontal="center"/>
    </xf>
    <xf numFmtId="0" fontId="5" fillId="0" borderId="0" xfId="0" applyFont="1" applyAlignment="1">
      <alignment horizontal="center" vertical="center"/>
    </xf>
    <xf numFmtId="1" fontId="6" fillId="0" borderId="0" xfId="0" applyNumberFormat="1" applyFont="1" applyAlignment="1">
      <alignment horizontal="center"/>
    </xf>
    <xf numFmtId="1" fontId="3" fillId="0" borderId="0" xfId="0" applyNumberFormat="1" applyFont="1" applyAlignment="1">
      <alignment horizontal="center"/>
    </xf>
    <xf numFmtId="0" fontId="0" fillId="0" borderId="0" xfId="0" applyAlignment="1">
      <alignment horizontal="left"/>
    </xf>
    <xf numFmtId="1" fontId="7" fillId="0" borderId="0" xfId="0" applyNumberFormat="1" applyFont="1" applyAlignment="1">
      <alignment horizontal="center"/>
    </xf>
    <xf numFmtId="1" fontId="0" fillId="0" borderId="0" xfId="0" applyNumberFormat="1" applyAlignment="1">
      <alignment horizontal="center" vertical="center"/>
    </xf>
    <xf numFmtId="0" fontId="5" fillId="0" borderId="0" xfId="0" quotePrefix="1" applyFont="1" applyAlignment="1">
      <alignment horizontal="center" vertical="center"/>
    </xf>
    <xf numFmtId="0" fontId="8" fillId="0" borderId="0" xfId="0" quotePrefix="1" applyFont="1" applyAlignment="1">
      <alignment horizontal="center" vertical="center" wrapText="1"/>
    </xf>
    <xf numFmtId="0" fontId="5" fillId="0" borderId="0" xfId="0" quotePrefix="1" applyFont="1" applyAlignment="1">
      <alignment horizontal="center" vertical="center" wrapText="1"/>
    </xf>
    <xf numFmtId="0" fontId="9" fillId="0" borderId="0" xfId="0" applyFont="1" applyAlignment="1">
      <alignment vertical="center"/>
    </xf>
    <xf numFmtId="1" fontId="10" fillId="0" borderId="0" xfId="0" applyNumberFormat="1" applyFont="1" applyAlignment="1">
      <alignment horizontal="center"/>
    </xf>
    <xf numFmtId="1" fontId="11" fillId="0" borderId="0" xfId="0" applyNumberFormat="1" applyFont="1" applyAlignment="1">
      <alignment horizontal="center"/>
    </xf>
    <xf numFmtId="1" fontId="10" fillId="0" borderId="0" xfId="0" applyNumberFormat="1" applyFont="1" applyAlignment="1">
      <alignment vertical="center"/>
    </xf>
    <xf numFmtId="1" fontId="10" fillId="0" borderId="0" xfId="0" applyNumberFormat="1" applyFont="1" applyAlignment="1">
      <alignment horizontal="center" vertical="center"/>
    </xf>
    <xf numFmtId="0" fontId="12" fillId="0" borderId="0" xfId="0" quotePrefix="1" applyFont="1" applyAlignment="1">
      <alignment horizontal="center" vertical="center" wrapText="1"/>
    </xf>
    <xf numFmtId="165" fontId="3" fillId="0" borderId="0" xfId="0" applyNumberFormat="1" applyFont="1" applyAlignment="1">
      <alignment horizontal="center"/>
    </xf>
    <xf numFmtId="10" fontId="0" fillId="0" borderId="0" xfId="0" applyNumberFormat="1"/>
    <xf numFmtId="9" fontId="0" fillId="0" borderId="0" xfId="0" applyNumberFormat="1"/>
    <xf numFmtId="0" fontId="13" fillId="0" borderId="0" xfId="0" applyFont="1" applyAlignment="1">
      <alignment horizontal="right" vertical="center"/>
    </xf>
    <xf numFmtId="2" fontId="0" fillId="0" borderId="0" xfId="0" applyNumberFormat="1" applyAlignment="1">
      <alignment horizontal="right"/>
    </xf>
    <xf numFmtId="3" fontId="0" fillId="0" borderId="0" xfId="0" applyNumberFormat="1"/>
    <xf numFmtId="2" fontId="0" fillId="0" borderId="0" xfId="0" applyNumberFormat="1"/>
    <xf numFmtId="2" fontId="0" fillId="0" borderId="0" xfId="0" applyNumberFormat="1" applyAlignment="1">
      <alignment horizontal="center"/>
    </xf>
    <xf numFmtId="9" fontId="0" fillId="0" borderId="0" xfId="1" applyFont="1" applyFill="1" applyBorder="1"/>
    <xf numFmtId="3" fontId="18" fillId="0" borderId="0" xfId="0" applyNumberFormat="1" applyFont="1"/>
    <xf numFmtId="1" fontId="17" fillId="0" borderId="0" xfId="0" applyNumberFormat="1" applyFont="1"/>
    <xf numFmtId="0" fontId="20" fillId="0" borderId="0" xfId="2" applyFont="1" applyAlignment="1">
      <alignment horizontal="center"/>
    </xf>
    <xf numFmtId="10" fontId="0" fillId="0" borderId="0" xfId="0" applyNumberFormat="1" applyAlignment="1">
      <alignment horizontal="center"/>
    </xf>
    <xf numFmtId="9" fontId="21" fillId="0" borderId="0" xfId="1" applyFont="1" applyFill="1" applyAlignment="1">
      <alignment horizontal="center"/>
    </xf>
    <xf numFmtId="166" fontId="0" fillId="0" borderId="0" xfId="0" applyNumberFormat="1"/>
    <xf numFmtId="0" fontId="19" fillId="0" borderId="0" xfId="2" applyAlignment="1">
      <alignment horizontal="center"/>
    </xf>
    <xf numFmtId="0" fontId="22" fillId="0" borderId="1" xfId="2" applyFont="1" applyBorder="1" applyAlignment="1">
      <alignment horizontal="center" wrapText="1"/>
    </xf>
    <xf numFmtId="0" fontId="20" fillId="0" borderId="1" xfId="2" applyFont="1" applyBorder="1" applyAlignment="1">
      <alignment horizontal="center"/>
    </xf>
    <xf numFmtId="0" fontId="22" fillId="0" borderId="0" xfId="2" applyFont="1"/>
    <xf numFmtId="0" fontId="14" fillId="0" borderId="0" xfId="0" applyFont="1" applyAlignment="1">
      <alignment horizontal="left" vertical="center"/>
    </xf>
    <xf numFmtId="0" fontId="23" fillId="0" borderId="0" xfId="0" applyFont="1" applyAlignment="1">
      <alignment horizontal="left" vertical="center"/>
    </xf>
    <xf numFmtId="0" fontId="5"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7" fillId="0" borderId="0" xfId="0" applyFont="1"/>
    <xf numFmtId="0" fontId="26" fillId="0" borderId="0" xfId="0" applyFont="1" applyAlignment="1">
      <alignment vertical="center"/>
    </xf>
    <xf numFmtId="1" fontId="7" fillId="0" borderId="0" xfId="0" applyNumberFormat="1" applyFont="1" applyAlignment="1">
      <alignment horizontal="center" vertical="center"/>
    </xf>
    <xf numFmtId="0" fontId="8" fillId="0" borderId="0" xfId="0" applyFont="1" applyAlignment="1">
      <alignment horizontal="center" vertical="center" wrapText="1"/>
    </xf>
    <xf numFmtId="0" fontId="0" fillId="2" borderId="0" xfId="0" applyFill="1" applyAlignment="1">
      <alignment horizontal="center"/>
    </xf>
    <xf numFmtId="0" fontId="0" fillId="2" borderId="0" xfId="0" applyFill="1" applyAlignment="1">
      <alignment horizontal="right"/>
    </xf>
    <xf numFmtId="165" fontId="0" fillId="0" borderId="0" xfId="0" applyNumberFormat="1" applyAlignment="1">
      <alignment horizontal="center"/>
    </xf>
    <xf numFmtId="0" fontId="0" fillId="0" borderId="1" xfId="0" applyBorder="1" applyAlignment="1">
      <alignment horizontal="center"/>
    </xf>
    <xf numFmtId="0" fontId="0" fillId="0" borderId="1" xfId="0" applyBorder="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xf>
    <xf numFmtId="0" fontId="0" fillId="0" borderId="3" xfId="0" applyBorder="1"/>
    <xf numFmtId="0" fontId="27" fillId="0" borderId="0" xfId="0" applyFont="1" applyAlignment="1">
      <alignment horizontal="center" vertical="center" readingOrder="1"/>
    </xf>
    <xf numFmtId="0" fontId="28" fillId="0" borderId="0" xfId="0" applyFont="1"/>
    <xf numFmtId="0" fontId="0" fillId="0" borderId="0" xfId="0" applyAlignment="1">
      <alignment horizontal="justify" vertical="center"/>
    </xf>
    <xf numFmtId="0" fontId="23" fillId="0" borderId="0" xfId="0" applyFont="1" applyAlignment="1">
      <alignment horizontal="justify" vertical="center"/>
    </xf>
    <xf numFmtId="0" fontId="14" fillId="0" borderId="0" xfId="0" applyFont="1"/>
    <xf numFmtId="0" fontId="23" fillId="0" borderId="0" xfId="0" applyFont="1"/>
    <xf numFmtId="164" fontId="0" fillId="0" borderId="0" xfId="0" applyNumberFormat="1"/>
    <xf numFmtId="164" fontId="0" fillId="0" borderId="0" xfId="0" applyNumberFormat="1" applyAlignment="1">
      <alignment horizontal="center"/>
    </xf>
    <xf numFmtId="11" fontId="0" fillId="0" borderId="0" xfId="0" applyNumberFormat="1"/>
    <xf numFmtId="3" fontId="29" fillId="0" borderId="0" xfId="0" applyNumberFormat="1" applyFont="1"/>
    <xf numFmtId="9" fontId="0" fillId="0" borderId="0" xfId="1" applyFont="1" applyAlignment="1">
      <alignment horizontal="center"/>
    </xf>
    <xf numFmtId="0" fontId="30" fillId="0" borderId="0" xfId="0" applyFont="1"/>
    <xf numFmtId="0" fontId="31" fillId="0" borderId="0" xfId="0" applyFont="1" applyAlignment="1">
      <alignment vertical="center"/>
    </xf>
    <xf numFmtId="166" fontId="0" fillId="0" borderId="0" xfId="0" applyNumberFormat="1" applyAlignment="1">
      <alignment horizontal="center"/>
    </xf>
    <xf numFmtId="164" fontId="33" fillId="0" borderId="0" xfId="0" applyNumberFormat="1" applyFont="1" applyAlignment="1">
      <alignment horizontal="center" vertical="center"/>
    </xf>
    <xf numFmtId="0" fontId="33" fillId="0" borderId="0" xfId="0" applyFont="1" applyAlignment="1">
      <alignment vertical="center"/>
    </xf>
    <xf numFmtId="165" fontId="33" fillId="0" borderId="0" xfId="0" applyNumberFormat="1" applyFont="1" applyAlignment="1">
      <alignment vertical="center"/>
    </xf>
    <xf numFmtId="0" fontId="33" fillId="0" borderId="0" xfId="0" applyFont="1" applyAlignment="1">
      <alignment horizontal="center" vertical="center"/>
    </xf>
    <xf numFmtId="0" fontId="3" fillId="0" borderId="0" xfId="0" applyFont="1" applyAlignment="1">
      <alignment horizontal="center" wrapText="1"/>
    </xf>
    <xf numFmtId="0" fontId="3" fillId="0" borderId="1" xfId="0" applyFont="1" applyBorder="1" applyAlignment="1">
      <alignment horizontal="center" wrapText="1"/>
    </xf>
    <xf numFmtId="0" fontId="3" fillId="0" borderId="1" xfId="0" applyFont="1" applyBorder="1"/>
    <xf numFmtId="0" fontId="14" fillId="0" borderId="0" xfId="0" applyFont="1" applyAlignment="1">
      <alignment horizontal="left" vertical="center" wrapText="1"/>
    </xf>
    <xf numFmtId="0" fontId="23" fillId="0" borderId="0" xfId="0" applyFont="1" applyAlignment="1">
      <alignment horizontal="left"/>
    </xf>
    <xf numFmtId="0" fontId="35" fillId="0" borderId="0" xfId="2" applyFont="1" applyAlignment="1">
      <alignment horizontal="center"/>
    </xf>
    <xf numFmtId="0" fontId="18" fillId="0" borderId="0" xfId="0" applyFont="1"/>
    <xf numFmtId="0" fontId="17" fillId="0" borderId="0" xfId="0" applyFont="1"/>
    <xf numFmtId="0" fontId="19" fillId="0" borderId="0" xfId="2" applyFont="1" applyAlignment="1">
      <alignment horizontal="center"/>
    </xf>
    <xf numFmtId="0" fontId="24" fillId="0" borderId="0" xfId="0" applyFont="1" applyAlignment="1">
      <alignment horizontal="left" vertical="center"/>
    </xf>
    <xf numFmtId="9" fontId="33" fillId="0" borderId="0" xfId="1" applyFont="1" applyFill="1" applyAlignment="1">
      <alignment horizontal="center"/>
    </xf>
    <xf numFmtId="1" fontId="21" fillId="0" borderId="0" xfId="1" applyNumberFormat="1" applyFont="1" applyFill="1" applyAlignment="1">
      <alignment horizontal="center"/>
    </xf>
    <xf numFmtId="2" fontId="33" fillId="0" borderId="0" xfId="1" applyNumberFormat="1" applyFont="1" applyFill="1" applyAlignment="1">
      <alignment horizontal="center"/>
    </xf>
    <xf numFmtId="2" fontId="33" fillId="0" borderId="0" xfId="0" applyNumberFormat="1" applyFont="1" applyAlignment="1">
      <alignment horizontal="center"/>
    </xf>
    <xf numFmtId="0" fontId="36" fillId="0" borderId="0" xfId="0" applyFont="1" applyAlignment="1">
      <alignment horizontal="center" wrapText="1"/>
    </xf>
    <xf numFmtId="2" fontId="37" fillId="0" borderId="0" xfId="2" applyNumberFormat="1" applyFont="1" applyAlignment="1">
      <alignment horizontal="center" vertical="center"/>
    </xf>
    <xf numFmtId="167" fontId="36" fillId="0" borderId="0" xfId="0" applyNumberFormat="1" applyFont="1" applyAlignment="1">
      <alignment horizontal="right"/>
    </xf>
    <xf numFmtId="164" fontId="7" fillId="0" borderId="0" xfId="0" applyNumberFormat="1" applyFont="1" applyAlignment="1">
      <alignment horizontal="center"/>
    </xf>
    <xf numFmtId="0" fontId="3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 fillId="0" borderId="1" xfId="0" applyFont="1" applyBorder="1"/>
    <xf numFmtId="164" fontId="0" fillId="0" borderId="1" xfId="0" applyNumberFormat="1" applyBorder="1" applyAlignment="1">
      <alignment horizontal="center"/>
    </xf>
    <xf numFmtId="168" fontId="0" fillId="0" borderId="0" xfId="0" applyNumberFormat="1" applyAlignment="1">
      <alignment horizontal="center"/>
    </xf>
    <xf numFmtId="9" fontId="0" fillId="0" borderId="0" xfId="0" applyNumberFormat="1" applyAlignment="1">
      <alignment horizontal="center"/>
    </xf>
    <xf numFmtId="168" fontId="0" fillId="0" borderId="0" xfId="0" applyNumberFormat="1"/>
    <xf numFmtId="168" fontId="19" fillId="0" borderId="0" xfId="1" applyNumberFormat="1" applyFont="1" applyFill="1" applyAlignment="1">
      <alignment horizontal="center"/>
    </xf>
    <xf numFmtId="168" fontId="19" fillId="0" borderId="0" xfId="1" applyNumberFormat="1" applyFont="1" applyFill="1" applyBorder="1" applyAlignment="1">
      <alignment horizontal="center"/>
    </xf>
    <xf numFmtId="168" fontId="19" fillId="2" borderId="0" xfId="1" applyNumberFormat="1" applyFont="1" applyFill="1" applyAlignment="1">
      <alignment horizontal="center"/>
    </xf>
    <xf numFmtId="3" fontId="19" fillId="0" borderId="0" xfId="2" applyNumberFormat="1" applyAlignment="1">
      <alignment horizontal="center"/>
    </xf>
    <xf numFmtId="9" fontId="0" fillId="0" borderId="0" xfId="1" applyFont="1" applyFill="1"/>
    <xf numFmtId="9" fontId="19" fillId="0" borderId="0" xfId="1" applyFont="1" applyFill="1" applyBorder="1" applyAlignment="1">
      <alignment horizontal="center"/>
    </xf>
    <xf numFmtId="3" fontId="19" fillId="0" borderId="0" xfId="2" applyNumberFormat="1" applyAlignment="1">
      <alignment horizontal="left"/>
    </xf>
    <xf numFmtId="9" fontId="38" fillId="0" borderId="0" xfId="1" applyFont="1" applyFill="1" applyBorder="1" applyAlignment="1">
      <alignment horizontal="center"/>
    </xf>
    <xf numFmtId="0" fontId="19" fillId="0" borderId="0" xfId="2"/>
    <xf numFmtId="0" fontId="19" fillId="0" borderId="0" xfId="2" applyAlignment="1">
      <alignment horizontal="center" wrapText="1"/>
    </xf>
    <xf numFmtId="0" fontId="35" fillId="0" borderId="1" xfId="3" applyFont="1" applyBorder="1" applyAlignment="1">
      <alignment horizontal="center" vertical="center" wrapText="1"/>
    </xf>
    <xf numFmtId="0" fontId="19" fillId="0" borderId="1" xfId="2" applyBorder="1" applyAlignment="1">
      <alignment horizontal="center" vertical="center" wrapText="1"/>
    </xf>
    <xf numFmtId="0" fontId="0" fillId="0" borderId="1" xfId="0" applyBorder="1" applyAlignment="1">
      <alignment vertical="center" wrapText="1"/>
    </xf>
    <xf numFmtId="0" fontId="12" fillId="0" borderId="1" xfId="2" applyFont="1" applyBorder="1" applyAlignment="1">
      <alignment wrapText="1"/>
    </xf>
    <xf numFmtId="0" fontId="17" fillId="0" borderId="1" xfId="0" applyFont="1" applyBorder="1"/>
    <xf numFmtId="0" fontId="32" fillId="0" borderId="0" xfId="0" applyFont="1" applyAlignment="1">
      <alignment vertical="center" wrapText="1"/>
    </xf>
    <xf numFmtId="0" fontId="39" fillId="0" borderId="0" xfId="0" applyFont="1" applyAlignment="1">
      <alignment horizontal="left"/>
    </xf>
    <xf numFmtId="0" fontId="35" fillId="0" borderId="2" xfId="3" applyFont="1" applyBorder="1" applyAlignment="1">
      <alignment horizontal="center" vertical="center" wrapText="1"/>
    </xf>
    <xf numFmtId="0" fontId="7" fillId="0" borderId="0" xfId="0" applyFont="1" applyAlignment="1">
      <alignment horizontal="center" wrapText="1"/>
    </xf>
    <xf numFmtId="0" fontId="37" fillId="0" borderId="2" xfId="0" applyFont="1" applyBorder="1" applyAlignment="1">
      <alignment horizontal="center" wrapText="1"/>
    </xf>
    <xf numFmtId="167" fontId="42" fillId="0" borderId="0" xfId="0" applyNumberFormat="1" applyFont="1" applyAlignment="1">
      <alignment horizontal="right"/>
    </xf>
    <xf numFmtId="0" fontId="41" fillId="0" borderId="0" xfId="4"/>
    <xf numFmtId="0" fontId="25" fillId="0" borderId="0" xfId="0" applyFont="1" applyAlignment="1">
      <alignment horizontal="left" vertical="center" wrapText="1"/>
    </xf>
    <xf numFmtId="0" fontId="12" fillId="0" borderId="0" xfId="2" applyFont="1" applyAlignment="1">
      <alignment horizontal="left" vertical="center" wrapText="1"/>
    </xf>
    <xf numFmtId="0" fontId="5" fillId="0" borderId="0" xfId="0" applyFont="1" applyAlignment="1">
      <alignment horizontal="left" vertical="center" wrapText="1"/>
    </xf>
    <xf numFmtId="0" fontId="14" fillId="0" borderId="0" xfId="0" applyFont="1" applyAlignment="1">
      <alignment horizontal="left" vertical="center" wrapText="1"/>
    </xf>
    <xf numFmtId="0" fontId="3" fillId="0" borderId="2" xfId="0" applyFont="1" applyBorder="1" applyAlignment="1">
      <alignment horizontal="center"/>
    </xf>
    <xf numFmtId="0" fontId="16" fillId="0" borderId="0" xfId="0" applyFont="1" applyAlignment="1">
      <alignment horizontal="left" vertical="center" wrapText="1" readingOrder="1"/>
    </xf>
    <xf numFmtId="0" fontId="0" fillId="0" borderId="0" xfId="0" applyAlignment="1">
      <alignment horizontal="left" wrapText="1"/>
    </xf>
    <xf numFmtId="0" fontId="14" fillId="0" borderId="0" xfId="0" applyFont="1" applyAlignment="1">
      <alignment horizontal="left" vertical="center"/>
    </xf>
    <xf numFmtId="0" fontId="31" fillId="0" borderId="0" xfId="0" applyFont="1" applyAlignment="1">
      <alignment horizontal="left" vertical="center" wrapText="1"/>
    </xf>
    <xf numFmtId="0" fontId="0" fillId="0" borderId="2" xfId="0" applyBorder="1" applyAlignment="1">
      <alignment horizontal="center"/>
    </xf>
    <xf numFmtId="0" fontId="7" fillId="0" borderId="0" xfId="0" applyFont="1" applyAlignment="1">
      <alignment horizontal="left"/>
    </xf>
    <xf numFmtId="0" fontId="42" fillId="0" borderId="0" xfId="0" applyFont="1" applyAlignment="1">
      <alignment horizontal="center" wrapText="1"/>
    </xf>
    <xf numFmtId="2" fontId="7" fillId="0" borderId="0" xfId="0" applyNumberFormat="1" applyFont="1"/>
  </cellXfs>
  <cellStyles count="5">
    <cellStyle name="Hyperlink" xfId="4" builtinId="8"/>
    <cellStyle name="Normal" xfId="0" builtinId="0"/>
    <cellStyle name="Normal_Comp1398" xfId="3" xr:uid="{7608DAC8-B3B0-46EC-9A91-71510C3A0F13}"/>
    <cellStyle name="Normal_TabAnnexeB" xfId="2" xr:uid="{04D59861-2688-4E27-9281-862856F269D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273770759872839E-2"/>
          <c:y val="1.8568512269299675E-2"/>
          <c:w val="0.86150704798461153"/>
          <c:h val="0.8254392509077354"/>
        </c:manualLayout>
      </c:layout>
      <c:lineChart>
        <c:grouping val="standard"/>
        <c:varyColors val="0"/>
        <c:ser>
          <c:idx val="1"/>
          <c:order val="0"/>
          <c:tx>
            <c:strRef>
              <c:f>'F1'!$B$30</c:f>
              <c:strCache>
                <c:ptCount val="1"/>
                <c:pt idx="0">
                  <c:v>Detected underreporting</c:v>
                </c:pt>
              </c:strCache>
            </c:strRef>
          </c:tx>
          <c:spPr>
            <a:ln w="38100">
              <a:solidFill>
                <a:srgbClr val="7030A0"/>
              </a:solidFill>
              <a:prstDash val="sysDash"/>
            </a:ln>
          </c:spPr>
          <c:marker>
            <c:symbol val="none"/>
          </c:marker>
          <c:cat>
            <c:strRef>
              <c:f>'F1'!$A$31:$A$38</c:f>
              <c:strCache>
                <c:ptCount val="8"/>
                <c:pt idx="0">
                  <c:v>&lt;$0</c:v>
                </c:pt>
                <c:pt idx="1">
                  <c:v> 0-40
(no neg.)</c:v>
                </c:pt>
                <c:pt idx="2">
                  <c:v>40-60</c:v>
                </c:pt>
                <c:pt idx="3">
                  <c:v>60-80</c:v>
                </c:pt>
                <c:pt idx="4">
                  <c:v>80-90</c:v>
                </c:pt>
                <c:pt idx="5">
                  <c:v>90-95</c:v>
                </c:pt>
                <c:pt idx="6">
                  <c:v>95-99</c:v>
                </c:pt>
                <c:pt idx="7">
                  <c:v>Top 1%</c:v>
                </c:pt>
              </c:strCache>
            </c:strRef>
          </c:cat>
          <c:val>
            <c:numRef>
              <c:f>'F1'!$B$31:$B$38</c:f>
              <c:numCache>
                <c:formatCode>0</c:formatCode>
                <c:ptCount val="8"/>
                <c:pt idx="0">
                  <c:v>8.9850273035216706</c:v>
                </c:pt>
                <c:pt idx="1">
                  <c:v>7.6232680575886489</c:v>
                </c:pt>
                <c:pt idx="2">
                  <c:v>12.806777612154283</c:v>
                </c:pt>
                <c:pt idx="3">
                  <c:v>20.735057089930208</c:v>
                </c:pt>
                <c:pt idx="4">
                  <c:v>14.326819915932953</c:v>
                </c:pt>
                <c:pt idx="5">
                  <c:v>10.74334847716778</c:v>
                </c:pt>
                <c:pt idx="6">
                  <c:v>13.558045800798535</c:v>
                </c:pt>
                <c:pt idx="7">
                  <c:v>11.221655742905927</c:v>
                </c:pt>
              </c:numCache>
            </c:numRef>
          </c:val>
          <c:smooth val="0"/>
          <c:extLst>
            <c:ext xmlns:c16="http://schemas.microsoft.com/office/drawing/2014/chart" uri="{C3380CC4-5D6E-409C-BE32-E72D297353CC}">
              <c16:uniqueId val="{00000000-2711-492F-969A-111123D6C4DF}"/>
            </c:ext>
          </c:extLst>
        </c:ser>
        <c:ser>
          <c:idx val="2"/>
          <c:order val="1"/>
          <c:tx>
            <c:strRef>
              <c:f>'F1'!$D$30</c:f>
              <c:strCache>
                <c:ptCount val="1"/>
                <c:pt idx="0">
                  <c:v>Implied undetected underrep.</c:v>
                </c:pt>
              </c:strCache>
            </c:strRef>
          </c:tx>
          <c:spPr>
            <a:ln w="38100">
              <a:solidFill>
                <a:schemeClr val="accent1"/>
              </a:solidFill>
              <a:prstDash val="solid"/>
            </a:ln>
          </c:spPr>
          <c:marker>
            <c:symbol val="none"/>
          </c:marker>
          <c:cat>
            <c:strRef>
              <c:f>'F1'!$A$31:$A$38</c:f>
              <c:strCache>
                <c:ptCount val="8"/>
                <c:pt idx="0">
                  <c:v>&lt;$0</c:v>
                </c:pt>
                <c:pt idx="1">
                  <c:v> 0-40
(no neg.)</c:v>
                </c:pt>
                <c:pt idx="2">
                  <c:v>40-60</c:v>
                </c:pt>
                <c:pt idx="3">
                  <c:v>60-80</c:v>
                </c:pt>
                <c:pt idx="4">
                  <c:v>80-90</c:v>
                </c:pt>
                <c:pt idx="5">
                  <c:v>90-95</c:v>
                </c:pt>
                <c:pt idx="6">
                  <c:v>95-99</c:v>
                </c:pt>
                <c:pt idx="7">
                  <c:v>Top 1%</c:v>
                </c:pt>
              </c:strCache>
            </c:strRef>
          </c:cat>
          <c:val>
            <c:numRef>
              <c:f>'F1'!$D$31:$D$38</c:f>
              <c:numCache>
                <c:formatCode>0</c:formatCode>
                <c:ptCount val="8"/>
                <c:pt idx="0">
                  <c:v>3.1448511766164922</c:v>
                </c:pt>
                <c:pt idx="1">
                  <c:v>0.7629716500298831</c:v>
                </c:pt>
                <c:pt idx="2">
                  <c:v>6.0638786905883402</c:v>
                </c:pt>
                <c:pt idx="3">
                  <c:v>14.631107567717891</c:v>
                </c:pt>
                <c:pt idx="4">
                  <c:v>16.461062888002942</c:v>
                </c:pt>
                <c:pt idx="5">
                  <c:v>14.216365172255987</c:v>
                </c:pt>
                <c:pt idx="6">
                  <c:v>26.073182274441805</c:v>
                </c:pt>
                <c:pt idx="7">
                  <c:v>18.646580580346644</c:v>
                </c:pt>
              </c:numCache>
            </c:numRef>
          </c:val>
          <c:smooth val="0"/>
          <c:extLst>
            <c:ext xmlns:c16="http://schemas.microsoft.com/office/drawing/2014/chart" uri="{C3380CC4-5D6E-409C-BE32-E72D297353CC}">
              <c16:uniqueId val="{00000001-2711-492F-969A-111123D6C4DF}"/>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title>
          <c:tx>
            <c:rich>
              <a:bodyPr/>
              <a:lstStyle/>
              <a:p>
                <a:pPr>
                  <a:defRPr/>
                </a:pPr>
                <a:r>
                  <a:rPr lang="en-US" sz="1150"/>
                  <a:t>Income</a:t>
                </a:r>
                <a:r>
                  <a:rPr lang="en-US" sz="1150" baseline="0"/>
                  <a:t> group (reported AGI+detected or reported AGI+detected+undetected)</a:t>
                </a:r>
                <a:endParaRPr lang="en-US" sz="1150"/>
              </a:p>
            </c:rich>
          </c:tx>
          <c:overlay val="0"/>
        </c:title>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896"/>
        <c:crossesAt val="0"/>
        <c:auto val="0"/>
        <c:lblAlgn val="ctr"/>
        <c:lblOffset val="100"/>
        <c:noMultiLvlLbl val="0"/>
      </c:catAx>
      <c:valAx>
        <c:axId val="1111217896"/>
        <c:scaling>
          <c:orientation val="minMax"/>
          <c:max val="30"/>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600" b="0"/>
                  <a:t>Share of underreporting by true AGI</a:t>
                </a:r>
              </a:p>
            </c:rich>
          </c:tx>
          <c:layout>
            <c:manualLayout>
              <c:xMode val="edge"/>
              <c:yMode val="edge"/>
              <c:x val="1.1368978326693599E-3"/>
              <c:y val="8.634008693413540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1217504"/>
        <c:crosses val="autoZero"/>
        <c:crossBetween val="between"/>
        <c:majorUnit val="10"/>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a:t>Bottom 90%</a:t>
            </a:r>
          </a:p>
        </c:rich>
      </c:tx>
      <c:layout>
        <c:manualLayout>
          <c:xMode val="edge"/>
          <c:yMode val="edge"/>
          <c:x val="0.44325954830867381"/>
          <c:y val="3.1267442854263819E-2"/>
        </c:manualLayout>
      </c:layout>
      <c:overlay val="0"/>
    </c:title>
    <c:autoTitleDeleted val="0"/>
    <c:plotArea>
      <c:layout>
        <c:manualLayout>
          <c:layoutTarget val="inner"/>
          <c:xMode val="edge"/>
          <c:yMode val="edge"/>
          <c:x val="0.13062845020478636"/>
          <c:y val="7.9415073115860532E-2"/>
          <c:w val="0.82695251589126584"/>
          <c:h val="0.84922608554527712"/>
        </c:manualLayout>
      </c:layout>
      <c:areaChart>
        <c:grouping val="stacked"/>
        <c:varyColors val="0"/>
        <c:ser>
          <c:idx val="2"/>
          <c:order val="0"/>
          <c:tx>
            <c:strRef>
              <c:f>'A2'!$O$40</c:f>
              <c:strCache>
                <c:ptCount val="1"/>
                <c:pt idx="0">
                  <c:v>Retirement account investments</c:v>
                </c:pt>
              </c:strCache>
            </c:strRef>
          </c:tx>
          <c:spPr>
            <a:solidFill>
              <a:schemeClr val="bg1">
                <a:lumMod val="85000"/>
              </a:schemeClr>
            </a:solidFill>
            <a:ln w="25400">
              <a:noFill/>
            </a:ln>
          </c:spPr>
          <c:val>
            <c:numRef>
              <c:f>'A2'!$O$42:$O$101</c:f>
              <c:numCache>
                <c:formatCode>0.0%</c:formatCode>
                <c:ptCount val="60"/>
                <c:pt idx="0">
                  <c:v>2.8263842407651455E-2</c:v>
                </c:pt>
                <c:pt idx="1">
                  <c:v>2.4965971971577929E-2</c:v>
                </c:pt>
                <c:pt idx="2">
                  <c:v>2.1668101535504403E-2</c:v>
                </c:pt>
                <c:pt idx="3">
                  <c:v>2.4122338492043385E-2</c:v>
                </c:pt>
                <c:pt idx="4">
                  <c:v>2.6576575448582367E-2</c:v>
                </c:pt>
                <c:pt idx="5">
                  <c:v>2.7215336864171831E-2</c:v>
                </c:pt>
                <c:pt idx="6">
                  <c:v>2.7854098279761295E-2</c:v>
                </c:pt>
                <c:pt idx="7">
                  <c:v>2.8070321619979799E-2</c:v>
                </c:pt>
                <c:pt idx="8">
                  <c:v>2.7024038237415251E-2</c:v>
                </c:pt>
                <c:pt idx="9">
                  <c:v>3.0217109488689213E-2</c:v>
                </c:pt>
                <c:pt idx="10">
                  <c:v>3.1478836071363397E-2</c:v>
                </c:pt>
                <c:pt idx="11">
                  <c:v>3.3111606223992743E-2</c:v>
                </c:pt>
                <c:pt idx="12">
                  <c:v>3.1901118329843242E-2</c:v>
                </c:pt>
                <c:pt idx="13">
                  <c:v>3.0381510001799623E-2</c:v>
                </c:pt>
                <c:pt idx="14">
                  <c:v>3.2762645557253306E-2</c:v>
                </c:pt>
                <c:pt idx="15">
                  <c:v>3.544567395363709E-2</c:v>
                </c:pt>
                <c:pt idx="16">
                  <c:v>3.2350705562291297E-2</c:v>
                </c:pt>
                <c:pt idx="17">
                  <c:v>3.547258710971115E-2</c:v>
                </c:pt>
                <c:pt idx="18">
                  <c:v>3.3827100064152946E-2</c:v>
                </c:pt>
                <c:pt idx="19">
                  <c:v>3.8178370815089083E-2</c:v>
                </c:pt>
                <c:pt idx="20">
                  <c:v>4.0326176946490211E-2</c:v>
                </c:pt>
                <c:pt idx="21">
                  <c:v>3.9645314238117936E-2</c:v>
                </c:pt>
                <c:pt idx="22">
                  <c:v>4.4838447388798698E-2</c:v>
                </c:pt>
                <c:pt idx="23">
                  <c:v>4.7527450866033084E-2</c:v>
                </c:pt>
                <c:pt idx="24">
                  <c:v>4.7022260324525833E-2</c:v>
                </c:pt>
                <c:pt idx="25">
                  <c:v>4.6648040930225156E-2</c:v>
                </c:pt>
                <c:pt idx="26">
                  <c:v>5.1288876811523595E-2</c:v>
                </c:pt>
                <c:pt idx="27">
                  <c:v>4.3142068087797386E-2</c:v>
                </c:pt>
                <c:pt idx="28">
                  <c:v>3.9750908219042203E-2</c:v>
                </c:pt>
                <c:pt idx="29">
                  <c:v>4.5478817897237907E-2</c:v>
                </c:pt>
                <c:pt idx="30">
                  <c:v>4.3682824828479148E-2</c:v>
                </c:pt>
                <c:pt idx="31">
                  <c:v>3.8552735004772118E-2</c:v>
                </c:pt>
                <c:pt idx="32">
                  <c:v>4.0528392380979245E-2</c:v>
                </c:pt>
                <c:pt idx="33">
                  <c:v>4.37285746354312E-2</c:v>
                </c:pt>
                <c:pt idx="34">
                  <c:v>4.0400645466401271E-2</c:v>
                </c:pt>
                <c:pt idx="35">
                  <c:v>3.5642731351675568E-2</c:v>
                </c:pt>
                <c:pt idx="36">
                  <c:v>3.3546319283279613E-2</c:v>
                </c:pt>
                <c:pt idx="37">
                  <c:v>3.3903636480077888E-2</c:v>
                </c:pt>
                <c:pt idx="38">
                  <c:v>3.5558152069005332E-2</c:v>
                </c:pt>
                <c:pt idx="39">
                  <c:v>3.1026617901516385E-2</c:v>
                </c:pt>
                <c:pt idx="40">
                  <c:v>3.3662184498979127E-2</c:v>
                </c:pt>
                <c:pt idx="41">
                  <c:v>3.7253944517742409E-2</c:v>
                </c:pt>
                <c:pt idx="42">
                  <c:v>3.731748060475587E-2</c:v>
                </c:pt>
                <c:pt idx="43">
                  <c:v>3.6536327326719763E-2</c:v>
                </c:pt>
                <c:pt idx="44">
                  <c:v>3.2806303689121262E-2</c:v>
                </c:pt>
                <c:pt idx="45">
                  <c:v>3.1195643995897613E-2</c:v>
                </c:pt>
                <c:pt idx="46">
                  <c:v>3.4941889986281324E-2</c:v>
                </c:pt>
                <c:pt idx="47">
                  <c:v>3.6557061705079372E-2</c:v>
                </c:pt>
                <c:pt idx="48">
                  <c:v>4.3368316387673224E-2</c:v>
                </c:pt>
                <c:pt idx="49">
                  <c:v>3.1761964389324507E-2</c:v>
                </c:pt>
                <c:pt idx="50">
                  <c:v>2.0335235810329887E-2</c:v>
                </c:pt>
                <c:pt idx="51">
                  <c:v>2.2531256044490213E-2</c:v>
                </c:pt>
                <c:pt idx="52">
                  <c:v>2.5302187206477724E-2</c:v>
                </c:pt>
                <c:pt idx="53">
                  <c:v>3.3900130641098786E-2</c:v>
                </c:pt>
                <c:pt idx="54">
                  <c:v>3.4117929079055823E-2</c:v>
                </c:pt>
                <c:pt idx="55">
                  <c:v>3.9614100904230336E-2</c:v>
                </c:pt>
                <c:pt idx="56">
                  <c:v>3.9932412706006164E-2</c:v>
                </c:pt>
                <c:pt idx="57">
                  <c:v>4.0089318959644953E-2</c:v>
                </c:pt>
                <c:pt idx="58">
                  <c:v>3.5983522733832943E-2</c:v>
                </c:pt>
                <c:pt idx="59">
                  <c:v>3.5000037857195028E-2</c:v>
                </c:pt>
              </c:numCache>
            </c:numRef>
          </c:val>
          <c:extLst>
            <c:ext xmlns:c16="http://schemas.microsoft.com/office/drawing/2014/chart" uri="{C3380CC4-5D6E-409C-BE32-E72D297353CC}">
              <c16:uniqueId val="{00000000-B02D-4236-AE3F-567C6CE7D4A4}"/>
            </c:ext>
          </c:extLst>
        </c:ser>
        <c:ser>
          <c:idx val="1"/>
          <c:order val="1"/>
          <c:tx>
            <c:strRef>
              <c:f>'A2'!$D$40</c:f>
              <c:strCache>
                <c:ptCount val="1"/>
                <c:pt idx="0">
                  <c:v>Tax-exempt interest &amp; undistrib. fiduciary income</c:v>
                </c:pt>
              </c:strCache>
            </c:strRef>
          </c:tx>
          <c:spPr>
            <a:solidFill>
              <a:schemeClr val="bg1"/>
            </a:solidFill>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'A2'!$L$42:$L$101</c:f>
              <c:numCache>
                <c:formatCode>0.0%</c:formatCode>
                <c:ptCount val="60"/>
                <c:pt idx="0">
                  <c:v>1.4908290782284599E-3</c:v>
                </c:pt>
                <c:pt idx="1">
                  <c:v>1.5642703211750846E-3</c:v>
                </c:pt>
                <c:pt idx="2">
                  <c:v>1.631249106566233E-3</c:v>
                </c:pt>
                <c:pt idx="3">
                  <c:v>1.8415068604704385E-3</c:v>
                </c:pt>
                <c:pt idx="4">
                  <c:v>2.025955096665105E-3</c:v>
                </c:pt>
                <c:pt idx="5">
                  <c:v>1.7357484775493762E-3</c:v>
                </c:pt>
                <c:pt idx="6">
                  <c:v>1.4909972288943332E-3</c:v>
                </c:pt>
                <c:pt idx="7">
                  <c:v>1.4438723009676374E-3</c:v>
                </c:pt>
                <c:pt idx="8">
                  <c:v>1.4983545718702368E-3</c:v>
                </c:pt>
                <c:pt idx="9">
                  <c:v>1.8700304102602927E-3</c:v>
                </c:pt>
                <c:pt idx="10">
                  <c:v>1.5778637639336261E-3</c:v>
                </c:pt>
                <c:pt idx="11">
                  <c:v>1.943383200244696E-3</c:v>
                </c:pt>
                <c:pt idx="12">
                  <c:v>1.6457076597104479E-3</c:v>
                </c:pt>
                <c:pt idx="13">
                  <c:v>1.6719805529719998E-3</c:v>
                </c:pt>
                <c:pt idx="14">
                  <c:v>1.9968641712436791E-3</c:v>
                </c:pt>
                <c:pt idx="15">
                  <c:v>2.1635429660294687E-3</c:v>
                </c:pt>
                <c:pt idx="16">
                  <c:v>2.4076580772083383E-3</c:v>
                </c:pt>
                <c:pt idx="17">
                  <c:v>2.1921068938562326E-3</c:v>
                </c:pt>
                <c:pt idx="18">
                  <c:v>2.3735970808738652E-3</c:v>
                </c:pt>
                <c:pt idx="19">
                  <c:v>2.444847164644574E-3</c:v>
                </c:pt>
                <c:pt idx="20">
                  <c:v>2.4495028464451511E-3</c:v>
                </c:pt>
                <c:pt idx="21">
                  <c:v>2.5083870922958658E-3</c:v>
                </c:pt>
                <c:pt idx="22">
                  <c:v>3.2133186228707777E-3</c:v>
                </c:pt>
                <c:pt idx="23">
                  <c:v>3.6757697864251778E-3</c:v>
                </c:pt>
                <c:pt idx="24">
                  <c:v>3.9436176363198561E-3</c:v>
                </c:pt>
                <c:pt idx="25">
                  <c:v>4.1015368569346121E-3</c:v>
                </c:pt>
                <c:pt idx="26">
                  <c:v>5.104163854755127E-3</c:v>
                </c:pt>
                <c:pt idx="27">
                  <c:v>3.7073042663461841E-3</c:v>
                </c:pt>
                <c:pt idx="28">
                  <c:v>3.7597789019888223E-3</c:v>
                </c:pt>
                <c:pt idx="29">
                  <c:v>3.8182100769929062E-3</c:v>
                </c:pt>
                <c:pt idx="30">
                  <c:v>3.975449851525736E-3</c:v>
                </c:pt>
                <c:pt idx="31">
                  <c:v>4.0330359759439575E-3</c:v>
                </c:pt>
                <c:pt idx="32">
                  <c:v>4.5270450903973497E-3</c:v>
                </c:pt>
                <c:pt idx="33">
                  <c:v>4.6892750106920632E-3</c:v>
                </c:pt>
                <c:pt idx="34">
                  <c:v>4.61484844788497E-3</c:v>
                </c:pt>
                <c:pt idx="35">
                  <c:v>4.1798043177634879E-3</c:v>
                </c:pt>
                <c:pt idx="36">
                  <c:v>3.3998552982856317E-3</c:v>
                </c:pt>
                <c:pt idx="37">
                  <c:v>3.413475145137566E-3</c:v>
                </c:pt>
                <c:pt idx="38">
                  <c:v>3.2388723065030472E-3</c:v>
                </c:pt>
                <c:pt idx="39">
                  <c:v>3.3081453051595905E-3</c:v>
                </c:pt>
                <c:pt idx="40">
                  <c:v>2.9523965357539958E-3</c:v>
                </c:pt>
                <c:pt idx="41">
                  <c:v>3.1570221930826083E-3</c:v>
                </c:pt>
                <c:pt idx="42">
                  <c:v>3.024069113439035E-3</c:v>
                </c:pt>
                <c:pt idx="43">
                  <c:v>2.9851036096168663E-3</c:v>
                </c:pt>
                <c:pt idx="44">
                  <c:v>2.6315674506009919E-3</c:v>
                </c:pt>
                <c:pt idx="45">
                  <c:v>2.6263256287440175E-3</c:v>
                </c:pt>
                <c:pt idx="46">
                  <c:v>3.0262210107479567E-3</c:v>
                </c:pt>
                <c:pt idx="47">
                  <c:v>2.8600235643149474E-3</c:v>
                </c:pt>
                <c:pt idx="48">
                  <c:v>3.103701030936348E-3</c:v>
                </c:pt>
                <c:pt idx="49">
                  <c:v>3.2671461486319829E-3</c:v>
                </c:pt>
                <c:pt idx="50">
                  <c:v>3.0465731560655952E-3</c:v>
                </c:pt>
                <c:pt idx="51">
                  <c:v>3.031012724784041E-3</c:v>
                </c:pt>
                <c:pt idx="52">
                  <c:v>2.8487346448510926E-3</c:v>
                </c:pt>
                <c:pt idx="53">
                  <c:v>2.6680905447618876E-3</c:v>
                </c:pt>
                <c:pt idx="54">
                  <c:v>2.2469617824218166E-3</c:v>
                </c:pt>
                <c:pt idx="55">
                  <c:v>2.3352520034568415E-3</c:v>
                </c:pt>
                <c:pt idx="56">
                  <c:v>2.2211466051579405E-3</c:v>
                </c:pt>
                <c:pt idx="57">
                  <c:v>2.1212783405245824E-3</c:v>
                </c:pt>
                <c:pt idx="58">
                  <c:v>1.8084959688019651E-3</c:v>
                </c:pt>
                <c:pt idx="59">
                  <c:v>1.8326633641324037E-3</c:v>
                </c:pt>
              </c:numCache>
            </c:numRef>
          </c:val>
          <c:extLst>
            <c:ext xmlns:c16="http://schemas.microsoft.com/office/drawing/2014/chart" uri="{C3380CC4-5D6E-409C-BE32-E72D297353CC}">
              <c16:uniqueId val="{00000001-B02D-4236-AE3F-567C6CE7D4A4}"/>
            </c:ext>
          </c:extLst>
        </c:ser>
        <c:ser>
          <c:idx val="4"/>
          <c:order val="2"/>
          <c:tx>
            <c:strRef>
              <c:f>'A2'!$F$40</c:f>
              <c:strCache>
                <c:ptCount val="1"/>
                <c:pt idx="0">
                  <c:v>Corporate Tax</c:v>
                </c:pt>
              </c:strCache>
            </c:strRef>
          </c:tx>
          <c:spPr>
            <a:solidFill>
              <a:schemeClr val="bg1">
                <a:lumMod val="65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'A2'!$N$42:$N$101</c:f>
              <c:numCache>
                <c:formatCode>0.0%</c:formatCode>
                <c:ptCount val="60"/>
                <c:pt idx="0">
                  <c:v>3.3119368839111603E-2</c:v>
                </c:pt>
                <c:pt idx="1">
                  <c:v>3.1039035002688668E-2</c:v>
                </c:pt>
                <c:pt idx="2">
                  <c:v>2.8958701166265737E-2</c:v>
                </c:pt>
                <c:pt idx="3">
                  <c:v>2.8093451567390387E-2</c:v>
                </c:pt>
                <c:pt idx="4">
                  <c:v>2.7228201968515036E-2</c:v>
                </c:pt>
                <c:pt idx="5">
                  <c:v>2.8764375307031909E-2</c:v>
                </c:pt>
                <c:pt idx="6">
                  <c:v>3.0300548645548781E-2</c:v>
                </c:pt>
                <c:pt idx="7">
                  <c:v>2.6160414010277952E-2</c:v>
                </c:pt>
                <c:pt idx="8">
                  <c:v>2.7844904465901342E-2</c:v>
                </c:pt>
                <c:pt idx="9">
                  <c:v>2.7140010939739837E-2</c:v>
                </c:pt>
                <c:pt idx="10">
                  <c:v>2.1463473390254336E-2</c:v>
                </c:pt>
                <c:pt idx="11">
                  <c:v>2.222702330450501E-2</c:v>
                </c:pt>
                <c:pt idx="12">
                  <c:v>2.3116561716039694E-2</c:v>
                </c:pt>
                <c:pt idx="13">
                  <c:v>2.5041755346989141E-2</c:v>
                </c:pt>
                <c:pt idx="14">
                  <c:v>2.5385552207276695E-2</c:v>
                </c:pt>
                <c:pt idx="15">
                  <c:v>2.32091871370197E-2</c:v>
                </c:pt>
                <c:pt idx="16">
                  <c:v>2.6422567544386221E-2</c:v>
                </c:pt>
                <c:pt idx="17">
                  <c:v>2.9182521533324811E-2</c:v>
                </c:pt>
                <c:pt idx="18">
                  <c:v>2.8796695910111119E-2</c:v>
                </c:pt>
                <c:pt idx="19">
                  <c:v>2.6336307580566789E-2</c:v>
                </c:pt>
                <c:pt idx="20">
                  <c:v>2.1517883313306042E-2</c:v>
                </c:pt>
                <c:pt idx="21">
                  <c:v>1.7163587990777527E-2</c:v>
                </c:pt>
                <c:pt idx="22">
                  <c:v>1.1038145624736956E-2</c:v>
                </c:pt>
                <c:pt idx="23">
                  <c:v>1.4410720270003242E-2</c:v>
                </c:pt>
                <c:pt idx="24">
                  <c:v>1.6326419686213876E-2</c:v>
                </c:pt>
                <c:pt idx="25">
                  <c:v>1.4882204239702993E-2</c:v>
                </c:pt>
                <c:pt idx="26">
                  <c:v>1.6506128058422526E-2</c:v>
                </c:pt>
                <c:pt idx="27">
                  <c:v>2.0387607041516292E-2</c:v>
                </c:pt>
                <c:pt idx="28">
                  <c:v>2.2162260481518824E-2</c:v>
                </c:pt>
                <c:pt idx="29">
                  <c:v>1.9986878488121917E-2</c:v>
                </c:pt>
                <c:pt idx="30">
                  <c:v>1.8609621149487422E-2</c:v>
                </c:pt>
                <c:pt idx="31">
                  <c:v>1.7337570732589635E-2</c:v>
                </c:pt>
                <c:pt idx="32">
                  <c:v>1.8878257203333269E-2</c:v>
                </c:pt>
                <c:pt idx="33">
                  <c:v>2.1952510864331351E-2</c:v>
                </c:pt>
                <c:pt idx="34">
                  <c:v>2.2611891430884889E-2</c:v>
                </c:pt>
                <c:pt idx="35">
                  <c:v>2.3740782133137225E-2</c:v>
                </c:pt>
                <c:pt idx="36">
                  <c:v>2.5580705896539456E-2</c:v>
                </c:pt>
                <c:pt idx="37">
                  <c:v>2.6062333754978493E-2</c:v>
                </c:pt>
                <c:pt idx="38">
                  <c:v>2.2594082524251373E-2</c:v>
                </c:pt>
                <c:pt idx="39">
                  <c:v>2.2296310073495387E-2</c:v>
                </c:pt>
                <c:pt idx="40">
                  <c:v>2.1523493409413987E-2</c:v>
                </c:pt>
                <c:pt idx="41">
                  <c:v>1.4506794404669785E-2</c:v>
                </c:pt>
                <c:pt idx="42">
                  <c:v>1.3347250378404254E-2</c:v>
                </c:pt>
                <c:pt idx="43">
                  <c:v>1.7845341914039345E-2</c:v>
                </c:pt>
                <c:pt idx="44">
                  <c:v>2.2537007330258089E-2</c:v>
                </c:pt>
                <c:pt idx="45">
                  <c:v>3.1458020199073379E-2</c:v>
                </c:pt>
                <c:pt idx="46">
                  <c:v>3.2177280984656248E-2</c:v>
                </c:pt>
                <c:pt idx="47">
                  <c:v>2.5618132165847032E-2</c:v>
                </c:pt>
                <c:pt idx="48">
                  <c:v>1.7058672869902154E-2</c:v>
                </c:pt>
                <c:pt idx="49">
                  <c:v>1.1672272693235619E-2</c:v>
                </c:pt>
                <c:pt idx="50">
                  <c:v>1.3170931619096157E-2</c:v>
                </c:pt>
                <c:pt idx="51">
                  <c:v>1.3559863169844201E-2</c:v>
                </c:pt>
                <c:pt idx="52">
                  <c:v>1.5346742474614358E-2</c:v>
                </c:pt>
                <c:pt idx="53">
                  <c:v>1.7126643944516233E-2</c:v>
                </c:pt>
                <c:pt idx="54">
                  <c:v>1.7267822998685695E-2</c:v>
                </c:pt>
                <c:pt idx="55">
                  <c:v>1.5888903096194971E-2</c:v>
                </c:pt>
                <c:pt idx="56">
                  <c:v>1.5613962128402523E-2</c:v>
                </c:pt>
                <c:pt idx="57">
                  <c:v>1.2017550460184606E-2</c:v>
                </c:pt>
                <c:pt idx="58">
                  <c:v>1.0732789560188657E-2</c:v>
                </c:pt>
                <c:pt idx="59">
                  <c:v>1.1766974763452644E-2</c:v>
                </c:pt>
              </c:numCache>
            </c:numRef>
          </c:val>
          <c:extLst>
            <c:ext xmlns:c16="http://schemas.microsoft.com/office/drawing/2014/chart" uri="{C3380CC4-5D6E-409C-BE32-E72D297353CC}">
              <c16:uniqueId val="{00000002-B02D-4236-AE3F-567C6CE7D4A4}"/>
            </c:ext>
          </c:extLst>
        </c:ser>
        <c:ser>
          <c:idx val="3"/>
          <c:order val="3"/>
          <c:tx>
            <c:strRef>
              <c:f>'A2'!$E$40</c:f>
              <c:strCache>
                <c:ptCount val="1"/>
                <c:pt idx="0">
                  <c:v>Corporate retained earnings</c:v>
                </c:pt>
              </c:strCache>
            </c:strRef>
          </c:tx>
          <c:spPr>
            <a:solidFill>
              <a:schemeClr val="bg1">
                <a:lumMod val="75000"/>
                <a:alpha val="68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'A2'!$M$42:$M$101</c:f>
              <c:numCache>
                <c:formatCode>0.0%</c:formatCode>
                <c:ptCount val="60"/>
                <c:pt idx="0">
                  <c:v>1.4964924657829759E-2</c:v>
                </c:pt>
                <c:pt idx="1">
                  <c:v>1.7064342295793622E-2</c:v>
                </c:pt>
                <c:pt idx="2">
                  <c:v>1.9163759933757483E-2</c:v>
                </c:pt>
                <c:pt idx="3">
                  <c:v>1.9186819982206577E-2</c:v>
                </c:pt>
                <c:pt idx="4">
                  <c:v>1.9209880030655671E-2</c:v>
                </c:pt>
                <c:pt idx="5">
                  <c:v>2.1474420556920497E-2</c:v>
                </c:pt>
                <c:pt idx="6">
                  <c:v>2.3738961083185319E-2</c:v>
                </c:pt>
                <c:pt idx="7">
                  <c:v>2.0849456912491227E-2</c:v>
                </c:pt>
                <c:pt idx="8">
                  <c:v>1.8693619252908536E-2</c:v>
                </c:pt>
                <c:pt idx="9">
                  <c:v>1.6148396072074252E-2</c:v>
                </c:pt>
                <c:pt idx="10">
                  <c:v>1.3602283123490724E-2</c:v>
                </c:pt>
                <c:pt idx="11">
                  <c:v>1.7327464382297479E-2</c:v>
                </c:pt>
                <c:pt idx="12">
                  <c:v>2.01395003392278E-2</c:v>
                </c:pt>
                <c:pt idx="13">
                  <c:v>2.1372250462989639E-2</c:v>
                </c:pt>
                <c:pt idx="14">
                  <c:v>1.6086975395603352E-2</c:v>
                </c:pt>
                <c:pt idx="15">
                  <c:v>2.0717882671488729E-2</c:v>
                </c:pt>
                <c:pt idx="16">
                  <c:v>2.4187250230958735E-2</c:v>
                </c:pt>
                <c:pt idx="17">
                  <c:v>2.7262386320420936E-2</c:v>
                </c:pt>
                <c:pt idx="18">
                  <c:v>2.947041472036778E-2</c:v>
                </c:pt>
                <c:pt idx="19">
                  <c:v>2.5299612651804949E-2</c:v>
                </c:pt>
                <c:pt idx="20">
                  <c:v>1.6812038302927226E-2</c:v>
                </c:pt>
                <c:pt idx="21">
                  <c:v>1.9614772097606415E-2</c:v>
                </c:pt>
                <c:pt idx="22">
                  <c:v>1.8160629372251266E-2</c:v>
                </c:pt>
                <c:pt idx="23">
                  <c:v>2.4118035846657147E-2</c:v>
                </c:pt>
                <c:pt idx="24">
                  <c:v>2.8992010273572462E-2</c:v>
                </c:pt>
                <c:pt idx="25">
                  <c:v>2.9356017817030015E-2</c:v>
                </c:pt>
                <c:pt idx="26">
                  <c:v>1.9454591223430122E-2</c:v>
                </c:pt>
                <c:pt idx="27">
                  <c:v>2.3025619392919326E-2</c:v>
                </c:pt>
                <c:pt idx="28">
                  <c:v>2.5541564837693095E-2</c:v>
                </c:pt>
                <c:pt idx="29">
                  <c:v>1.8418146330752415E-2</c:v>
                </c:pt>
                <c:pt idx="30">
                  <c:v>1.7702321232051049E-2</c:v>
                </c:pt>
                <c:pt idx="31">
                  <c:v>2.0305101093087835E-2</c:v>
                </c:pt>
                <c:pt idx="32">
                  <c:v>1.9781195731944912E-2</c:v>
                </c:pt>
                <c:pt idx="33">
                  <c:v>2.0370557693403131E-2</c:v>
                </c:pt>
                <c:pt idx="34">
                  <c:v>2.565338308009037E-2</c:v>
                </c:pt>
                <c:pt idx="35">
                  <c:v>2.7683216949173473E-2</c:v>
                </c:pt>
                <c:pt idx="36">
                  <c:v>3.0225743074009461E-2</c:v>
                </c:pt>
                <c:pt idx="37">
                  <c:v>3.0365936789359713E-2</c:v>
                </c:pt>
                <c:pt idx="38">
                  <c:v>2.0579743220881627E-2</c:v>
                </c:pt>
                <c:pt idx="39">
                  <c:v>2.2651500122942134E-2</c:v>
                </c:pt>
                <c:pt idx="40">
                  <c:v>1.363511847978998E-2</c:v>
                </c:pt>
                <c:pt idx="41">
                  <c:v>1.7769543099523694E-2</c:v>
                </c:pt>
                <c:pt idx="42">
                  <c:v>2.9602532756456499E-2</c:v>
                </c:pt>
                <c:pt idx="43">
                  <c:v>3.2788956429046334E-2</c:v>
                </c:pt>
                <c:pt idx="44">
                  <c:v>3.3764879576109214E-2</c:v>
                </c:pt>
                <c:pt idx="45">
                  <c:v>3.7599882285695226E-2</c:v>
                </c:pt>
                <c:pt idx="46">
                  <c:v>3.0757223351925305E-2</c:v>
                </c:pt>
                <c:pt idx="47">
                  <c:v>1.9278326249366325E-2</c:v>
                </c:pt>
                <c:pt idx="48">
                  <c:v>1.3102194136862831E-2</c:v>
                </c:pt>
                <c:pt idx="49">
                  <c:v>3.768109187063344E-2</c:v>
                </c:pt>
                <c:pt idx="50">
                  <c:v>4.9222839858439713E-2</c:v>
                </c:pt>
                <c:pt idx="51">
                  <c:v>4.4339425472274326E-2</c:v>
                </c:pt>
                <c:pt idx="52">
                  <c:v>3.9256178805598313E-2</c:v>
                </c:pt>
                <c:pt idx="53">
                  <c:v>3.4280876365249152E-2</c:v>
                </c:pt>
                <c:pt idx="54">
                  <c:v>3.0276137625997471E-2</c:v>
                </c:pt>
                <c:pt idx="55">
                  <c:v>2.4240306598989004E-2</c:v>
                </c:pt>
                <c:pt idx="56">
                  <c:v>2.2501712137074296E-2</c:v>
                </c:pt>
                <c:pt idx="57">
                  <c:v>2.4580778577952867E-2</c:v>
                </c:pt>
                <c:pt idx="58">
                  <c:v>2.9377431759622288E-2</c:v>
                </c:pt>
                <c:pt idx="59">
                  <c:v>2.7462585074508477E-2</c:v>
                </c:pt>
              </c:numCache>
            </c:numRef>
          </c:val>
          <c:extLst>
            <c:ext xmlns:c16="http://schemas.microsoft.com/office/drawing/2014/chart" uri="{C3380CC4-5D6E-409C-BE32-E72D297353CC}">
              <c16:uniqueId val="{00000003-B02D-4236-AE3F-567C6CE7D4A4}"/>
            </c:ext>
          </c:extLst>
        </c:ser>
        <c:ser>
          <c:idx val="0"/>
          <c:order val="4"/>
          <c:tx>
            <c:strRef>
              <c:f>'A2'!$C$40</c:f>
              <c:strCache>
                <c:ptCount val="1"/>
                <c:pt idx="0">
                  <c:v>Imputed Rents on owner-occupied housing</c:v>
                </c:pt>
              </c:strCache>
            </c:strRef>
          </c:tx>
          <c:spPr>
            <a:solidFill>
              <a:schemeClr val="bg1">
                <a:lumMod val="65000"/>
                <a:alpha val="72000"/>
              </a:schemeClr>
            </a:solidFill>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'A2'!$K$42:$K$101</c:f>
              <c:numCache>
                <c:formatCode>0.0%</c:formatCode>
                <c:ptCount val="60"/>
                <c:pt idx="0">
                  <c:v>3.68168679268637E-2</c:v>
                </c:pt>
                <c:pt idx="1">
                  <c:v>3.9008575078203447E-2</c:v>
                </c:pt>
                <c:pt idx="2">
                  <c:v>4.1200282229543188E-2</c:v>
                </c:pt>
                <c:pt idx="3">
                  <c:v>4.058779723841846E-2</c:v>
                </c:pt>
                <c:pt idx="4">
                  <c:v>3.9975312247293733E-2</c:v>
                </c:pt>
                <c:pt idx="5">
                  <c:v>3.9847095876012928E-2</c:v>
                </c:pt>
                <c:pt idx="6">
                  <c:v>3.9718879504732123E-2</c:v>
                </c:pt>
                <c:pt idx="7">
                  <c:v>4.0436055678777699E-2</c:v>
                </c:pt>
                <c:pt idx="8">
                  <c:v>3.8368031353307172E-2</c:v>
                </c:pt>
                <c:pt idx="9">
                  <c:v>3.7279806358469419E-2</c:v>
                </c:pt>
                <c:pt idx="10">
                  <c:v>3.9610637576237451E-2</c:v>
                </c:pt>
                <c:pt idx="11">
                  <c:v>4.0468040386419726E-2</c:v>
                </c:pt>
                <c:pt idx="12">
                  <c:v>3.6873056076581159E-2</c:v>
                </c:pt>
                <c:pt idx="13">
                  <c:v>3.4210117633711339E-2</c:v>
                </c:pt>
                <c:pt idx="14">
                  <c:v>3.2384382885431259E-2</c:v>
                </c:pt>
                <c:pt idx="15">
                  <c:v>3.2452753046329129E-2</c:v>
                </c:pt>
                <c:pt idx="16">
                  <c:v>2.9481970415239249E-2</c:v>
                </c:pt>
                <c:pt idx="17">
                  <c:v>2.6100124320931679E-2</c:v>
                </c:pt>
                <c:pt idx="18">
                  <c:v>2.3219464944842415E-2</c:v>
                </c:pt>
                <c:pt idx="19">
                  <c:v>2.1032581679166544E-2</c:v>
                </c:pt>
                <c:pt idx="20">
                  <c:v>2.0686001887379984E-2</c:v>
                </c:pt>
                <c:pt idx="21">
                  <c:v>2.0052589442394787E-2</c:v>
                </c:pt>
                <c:pt idx="22">
                  <c:v>1.9707333355386381E-2</c:v>
                </c:pt>
                <c:pt idx="23">
                  <c:v>1.945221555621926E-2</c:v>
                </c:pt>
                <c:pt idx="24">
                  <c:v>1.7913660196466338E-2</c:v>
                </c:pt>
                <c:pt idx="25">
                  <c:v>1.7149453618820108E-2</c:v>
                </c:pt>
                <c:pt idx="26">
                  <c:v>1.5922652661989337E-2</c:v>
                </c:pt>
                <c:pt idx="27">
                  <c:v>1.6554964741812121E-2</c:v>
                </c:pt>
                <c:pt idx="28">
                  <c:v>1.7540966558365789E-2</c:v>
                </c:pt>
                <c:pt idx="29">
                  <c:v>2.071824533654601E-2</c:v>
                </c:pt>
                <c:pt idx="30">
                  <c:v>2.2192751491737175E-2</c:v>
                </c:pt>
                <c:pt idx="31">
                  <c:v>2.2469130451482921E-2</c:v>
                </c:pt>
                <c:pt idx="32">
                  <c:v>2.4135953715488587E-2</c:v>
                </c:pt>
                <c:pt idx="33">
                  <c:v>2.8468866436153054E-2</c:v>
                </c:pt>
                <c:pt idx="34">
                  <c:v>3.0038884257603989E-2</c:v>
                </c:pt>
                <c:pt idx="35">
                  <c:v>2.7908833662257399E-2</c:v>
                </c:pt>
                <c:pt idx="36">
                  <c:v>2.9192902802869077E-2</c:v>
                </c:pt>
                <c:pt idx="37">
                  <c:v>2.8652354292079702E-2</c:v>
                </c:pt>
                <c:pt idx="38">
                  <c:v>3.0651213019471601E-2</c:v>
                </c:pt>
                <c:pt idx="39">
                  <c:v>2.9455583348831884E-2</c:v>
                </c:pt>
                <c:pt idx="40">
                  <c:v>3.1737713289738248E-2</c:v>
                </c:pt>
                <c:pt idx="41">
                  <c:v>3.3594679943796772E-2</c:v>
                </c:pt>
                <c:pt idx="42">
                  <c:v>3.4471737605973711E-2</c:v>
                </c:pt>
                <c:pt idx="43">
                  <c:v>3.5855066197397784E-2</c:v>
                </c:pt>
                <c:pt idx="44">
                  <c:v>3.4175647243931462E-2</c:v>
                </c:pt>
                <c:pt idx="45">
                  <c:v>2.9608476474798907E-2</c:v>
                </c:pt>
                <c:pt idx="46">
                  <c:v>2.5423596612140515E-2</c:v>
                </c:pt>
                <c:pt idx="47">
                  <c:v>2.8078585408748646E-2</c:v>
                </c:pt>
                <c:pt idx="48">
                  <c:v>3.334715870067502E-2</c:v>
                </c:pt>
                <c:pt idx="49">
                  <c:v>3.9628735147919335E-2</c:v>
                </c:pt>
                <c:pt idx="50">
                  <c:v>4.3532279742908464E-2</c:v>
                </c:pt>
                <c:pt idx="51">
                  <c:v>4.6224338726167796E-2</c:v>
                </c:pt>
                <c:pt idx="52">
                  <c:v>4.5473191875559003E-2</c:v>
                </c:pt>
                <c:pt idx="53">
                  <c:v>4.5841885993478805E-2</c:v>
                </c:pt>
                <c:pt idx="54">
                  <c:v>4.5080241403616286E-2</c:v>
                </c:pt>
                <c:pt idx="55">
                  <c:v>4.441371194561175E-2</c:v>
                </c:pt>
                <c:pt idx="56">
                  <c:v>4.5998177201849857E-2</c:v>
                </c:pt>
                <c:pt idx="57">
                  <c:v>4.4975456173727009E-2</c:v>
                </c:pt>
                <c:pt idx="58">
                  <c:v>4.3901527303666567E-2</c:v>
                </c:pt>
                <c:pt idx="59">
                  <c:v>4.450642449130042E-2</c:v>
                </c:pt>
              </c:numCache>
            </c:numRef>
          </c:val>
          <c:extLst>
            <c:ext xmlns:c16="http://schemas.microsoft.com/office/drawing/2014/chart" uri="{C3380CC4-5D6E-409C-BE32-E72D297353CC}">
              <c16:uniqueId val="{00000004-B02D-4236-AE3F-567C6CE7D4A4}"/>
            </c:ext>
          </c:extLst>
        </c:ser>
        <c:ser>
          <c:idx val="15"/>
          <c:order val="5"/>
          <c:tx>
            <c:strRef>
              <c:f>'A2'!$H$40</c:f>
              <c:strCache>
                <c:ptCount val="1"/>
                <c:pt idx="0">
                  <c:v>Tax-exempt employee compensation</c:v>
                </c:pt>
              </c:strCache>
            </c:strRef>
          </c:tx>
          <c:spPr>
            <a:solidFill>
              <a:schemeClr val="bg1">
                <a:lumMod val="65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'A2'!$P$42:$P$101</c:f>
              <c:numCache>
                <c:formatCode>0.0%</c:formatCode>
                <c:ptCount val="60"/>
                <c:pt idx="0">
                  <c:v>3.7837718942196057E-2</c:v>
                </c:pt>
                <c:pt idx="1">
                  <c:v>3.992913801514579E-2</c:v>
                </c:pt>
                <c:pt idx="2">
                  <c:v>4.2020557088095531E-2</c:v>
                </c:pt>
                <c:pt idx="3">
                  <c:v>4.2103038515800037E-2</c:v>
                </c:pt>
                <c:pt idx="4">
                  <c:v>4.2185519943504543E-2</c:v>
                </c:pt>
                <c:pt idx="5">
                  <c:v>4.4483015407763671E-2</c:v>
                </c:pt>
                <c:pt idx="6">
                  <c:v>4.6780510872022806E-2</c:v>
                </c:pt>
                <c:pt idx="7">
                  <c:v>4.7966327506028736E-2</c:v>
                </c:pt>
                <c:pt idx="8">
                  <c:v>4.9824382354341099E-2</c:v>
                </c:pt>
                <c:pt idx="9">
                  <c:v>5.1835548219000258E-2</c:v>
                </c:pt>
                <c:pt idx="10">
                  <c:v>5.3180784928583788E-2</c:v>
                </c:pt>
                <c:pt idx="11">
                  <c:v>5.4987958665470758E-2</c:v>
                </c:pt>
                <c:pt idx="12">
                  <c:v>5.8063767996643867E-2</c:v>
                </c:pt>
                <c:pt idx="13">
                  <c:v>6.2933515648675428E-2</c:v>
                </c:pt>
                <c:pt idx="14">
                  <c:v>6.5777568071552259E-2</c:v>
                </c:pt>
                <c:pt idx="15">
                  <c:v>6.804185518621518E-2</c:v>
                </c:pt>
                <c:pt idx="16">
                  <c:v>7.2155138103490765E-2</c:v>
                </c:pt>
                <c:pt idx="17">
                  <c:v>7.6045748322421947E-2</c:v>
                </c:pt>
                <c:pt idx="18">
                  <c:v>8.1063058981252503E-2</c:v>
                </c:pt>
                <c:pt idx="19">
                  <c:v>8.3583639987045211E-2</c:v>
                </c:pt>
                <c:pt idx="20">
                  <c:v>8.5028062745016911E-2</c:v>
                </c:pt>
                <c:pt idx="21">
                  <c:v>8.6890938948982227E-2</c:v>
                </c:pt>
                <c:pt idx="22">
                  <c:v>9.0481951868346261E-2</c:v>
                </c:pt>
                <c:pt idx="23">
                  <c:v>9.1815459642546018E-2</c:v>
                </c:pt>
                <c:pt idx="24">
                  <c:v>9.3782459509785573E-2</c:v>
                </c:pt>
                <c:pt idx="25">
                  <c:v>9.4464411630062473E-2</c:v>
                </c:pt>
                <c:pt idx="26">
                  <c:v>9.6398145934181972E-2</c:v>
                </c:pt>
                <c:pt idx="27">
                  <c:v>9.9798982540158593E-2</c:v>
                </c:pt>
                <c:pt idx="28">
                  <c:v>0.10465668336468412</c:v>
                </c:pt>
                <c:pt idx="29">
                  <c:v>0.10356314135364089</c:v>
                </c:pt>
                <c:pt idx="30">
                  <c:v>0.10677580798910187</c:v>
                </c:pt>
                <c:pt idx="31">
                  <c:v>0.11161023855425926</c:v>
                </c:pt>
                <c:pt idx="32">
                  <c:v>0.1163431131785969</c:v>
                </c:pt>
                <c:pt idx="33">
                  <c:v>0.11686056037960152</c:v>
                </c:pt>
                <c:pt idx="34">
                  <c:v>0.11443225580941946</c:v>
                </c:pt>
                <c:pt idx="35">
                  <c:v>0.10992639135650609</c:v>
                </c:pt>
                <c:pt idx="36">
                  <c:v>0.10668396414821103</c:v>
                </c:pt>
                <c:pt idx="37">
                  <c:v>0.10368979771819267</c:v>
                </c:pt>
                <c:pt idx="38">
                  <c:v>0.10469462748101202</c:v>
                </c:pt>
                <c:pt idx="39">
                  <c:v>0.10587578420697195</c:v>
                </c:pt>
                <c:pt idx="40">
                  <c:v>0.10905278274063084</c:v>
                </c:pt>
                <c:pt idx="41">
                  <c:v>0.11107932079331702</c:v>
                </c:pt>
                <c:pt idx="42">
                  <c:v>0.11381999826092523</c:v>
                </c:pt>
                <c:pt idx="43">
                  <c:v>0.11815441711152315</c:v>
                </c:pt>
                <c:pt idx="44">
                  <c:v>0.12071415699750132</c:v>
                </c:pt>
                <c:pt idx="45">
                  <c:v>0.12216940416120685</c:v>
                </c:pt>
                <c:pt idx="46">
                  <c:v>0.11992313063517568</c:v>
                </c:pt>
                <c:pt idx="47">
                  <c:v>0.12026817195605617</c:v>
                </c:pt>
                <c:pt idx="48">
                  <c:v>0.12172475026927687</c:v>
                </c:pt>
                <c:pt idx="49">
                  <c:v>0.12235739207183172</c:v>
                </c:pt>
                <c:pt idx="50">
                  <c:v>0.12103146926800884</c:v>
                </c:pt>
                <c:pt idx="51">
                  <c:v>0.12110469669015546</c:v>
                </c:pt>
                <c:pt idx="52">
                  <c:v>0.12057117357674431</c:v>
                </c:pt>
                <c:pt idx="53">
                  <c:v>0.11930069194770118</c:v>
                </c:pt>
                <c:pt idx="54">
                  <c:v>0.11896683039170915</c:v>
                </c:pt>
                <c:pt idx="55">
                  <c:v>0.11938843260771577</c:v>
                </c:pt>
                <c:pt idx="56">
                  <c:v>0.11891981104029879</c:v>
                </c:pt>
                <c:pt idx="57">
                  <c:v>0.12029119465143392</c:v>
                </c:pt>
                <c:pt idx="58">
                  <c:v>0.12122657347815118</c:v>
                </c:pt>
                <c:pt idx="59">
                  <c:v>0.12021371095247155</c:v>
                </c:pt>
              </c:numCache>
            </c:numRef>
          </c:val>
          <c:extLst>
            <c:ext xmlns:c16="http://schemas.microsoft.com/office/drawing/2014/chart" uri="{C3380CC4-5D6E-409C-BE32-E72D297353CC}">
              <c16:uniqueId val="{00000005-B02D-4236-AE3F-567C6CE7D4A4}"/>
            </c:ext>
          </c:extLst>
        </c:ser>
        <c:dLbls>
          <c:showLegendKey val="0"/>
          <c:showVal val="0"/>
          <c:showCatName val="0"/>
          <c:showSerName val="0"/>
          <c:showPercent val="0"/>
          <c:showBubbleSize val="0"/>
        </c:dLbls>
        <c:axId val="1153465136"/>
        <c:axId val="1153465528"/>
      </c:areaChart>
      <c:catAx>
        <c:axId val="1153465136"/>
        <c:scaling>
          <c:orientation val="minMax"/>
        </c:scaling>
        <c:delete val="0"/>
        <c:axPos val="b"/>
        <c:majorGridlines>
          <c:spPr>
            <a:ln w="12700">
              <a:no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53465528"/>
        <c:crossesAt val="0"/>
        <c:auto val="1"/>
        <c:lblAlgn val="ctr"/>
        <c:lblOffset val="100"/>
        <c:tickLblSkip val="10"/>
        <c:tickMarkSkip val="10"/>
        <c:noMultiLvlLbl val="0"/>
      </c:catAx>
      <c:valAx>
        <c:axId val="1153465528"/>
        <c:scaling>
          <c:orientation val="minMax"/>
          <c:max val="0.26"/>
          <c:min val="0"/>
        </c:scaling>
        <c:delete val="0"/>
        <c:axPos val="l"/>
        <c:majorGridlines>
          <c:spPr>
            <a:ln w="3175">
              <a:solidFill>
                <a:schemeClr val="bg1">
                  <a:lumMod val="75000"/>
                </a:schemeClr>
              </a:solidFill>
              <a:prstDash val="sysDot"/>
            </a:ln>
          </c:spPr>
        </c:majorGridlines>
        <c:title>
          <c:tx>
            <c:rich>
              <a:bodyPr/>
              <a:lstStyle/>
              <a:p>
                <a:pPr>
                  <a:defRPr sz="2050" b="0" i="0" u="none" strike="noStrike" baseline="0">
                    <a:solidFill>
                      <a:srgbClr val="000000"/>
                    </a:solidFill>
                    <a:latin typeface="Arial"/>
                    <a:ea typeface="Arial"/>
                    <a:cs typeface="Arial"/>
                  </a:defRPr>
                </a:pPr>
                <a:r>
                  <a:rPr lang="en-US" sz="1350" b="0"/>
                  <a:t>Excluded income</a:t>
                </a:r>
                <a:r>
                  <a:rPr lang="en-US" sz="1350" b="0" baseline="0"/>
                  <a:t> as a share of national income</a:t>
                </a:r>
                <a:endParaRPr lang="en-US" sz="1350" b="0"/>
              </a:p>
            </c:rich>
          </c:tx>
          <c:layout>
            <c:manualLayout>
              <c:xMode val="edge"/>
              <c:yMode val="edge"/>
              <c:x val="1.7716953896971706E-2"/>
              <c:y val="0.186306225879225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53465136"/>
        <c:crosses val="autoZero"/>
        <c:crossBetween val="midCat"/>
        <c:majorUnit val="5.000000000000001E-2"/>
        <c:minorUnit val="0.05"/>
      </c:valAx>
      <c:spPr>
        <a:solidFill>
          <a:srgbClr val="FFFFFF"/>
        </a:solidFill>
        <a:ln w="6350">
          <a:solidFill>
            <a:srgbClr val="000000"/>
          </a:solid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96"/>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a:t>Top 1%</a:t>
            </a:r>
          </a:p>
        </c:rich>
      </c:tx>
      <c:layout>
        <c:manualLayout>
          <c:xMode val="edge"/>
          <c:yMode val="edge"/>
          <c:x val="0.47669121005891962"/>
          <c:y val="2.9034054078959263E-2"/>
        </c:manualLayout>
      </c:layout>
      <c:overlay val="0"/>
    </c:title>
    <c:autoTitleDeleted val="0"/>
    <c:plotArea>
      <c:layout>
        <c:manualLayout>
          <c:layoutTarget val="inner"/>
          <c:xMode val="edge"/>
          <c:yMode val="edge"/>
          <c:x val="0.13062845020478636"/>
          <c:y val="7.9415073115860532E-2"/>
          <c:w val="0.82695251589126584"/>
          <c:h val="0.84922608554527712"/>
        </c:manualLayout>
      </c:layout>
      <c:areaChart>
        <c:grouping val="stacked"/>
        <c:varyColors val="0"/>
        <c:ser>
          <c:idx val="2"/>
          <c:order val="0"/>
          <c:tx>
            <c:strRef>
              <c:f>'A2'!$G$40</c:f>
              <c:strCache>
                <c:ptCount val="1"/>
                <c:pt idx="0">
                  <c:v>Retirement account investments</c:v>
                </c:pt>
              </c:strCache>
            </c:strRef>
          </c:tx>
          <c:spPr>
            <a:solidFill>
              <a:schemeClr val="bg1">
                <a:lumMod val="85000"/>
              </a:schemeClr>
            </a:solidFill>
            <a:ln w="25400">
              <a:noFill/>
            </a:ln>
          </c:spPr>
          <c:val>
            <c:numRef>
              <c:f>'A2'!$G$42:$G$101</c:f>
              <c:numCache>
                <c:formatCode>0.0%</c:formatCode>
                <c:ptCount val="60"/>
                <c:pt idx="0">
                  <c:v>2.291423215420506E-3</c:v>
                </c:pt>
                <c:pt idx="1">
                  <c:v>2.0446970369206439E-3</c:v>
                </c:pt>
                <c:pt idx="2">
                  <c:v>1.7979708584207818E-3</c:v>
                </c:pt>
                <c:pt idx="3">
                  <c:v>1.9713438015711475E-3</c:v>
                </c:pt>
                <c:pt idx="4">
                  <c:v>2.1447167447215128E-3</c:v>
                </c:pt>
                <c:pt idx="5">
                  <c:v>2.0117163928545724E-3</c:v>
                </c:pt>
                <c:pt idx="6">
                  <c:v>1.878716040987632E-3</c:v>
                </c:pt>
                <c:pt idx="7">
                  <c:v>2.2394367819478936E-3</c:v>
                </c:pt>
                <c:pt idx="8">
                  <c:v>1.9414754999108937E-3</c:v>
                </c:pt>
                <c:pt idx="9">
                  <c:v>2.2752726572886294E-3</c:v>
                </c:pt>
                <c:pt idx="10">
                  <c:v>2.7147773727851324E-3</c:v>
                </c:pt>
                <c:pt idx="11">
                  <c:v>2.7917476530910723E-3</c:v>
                </c:pt>
                <c:pt idx="12">
                  <c:v>2.21415246057366E-3</c:v>
                </c:pt>
                <c:pt idx="13">
                  <c:v>2.1195077160290989E-3</c:v>
                </c:pt>
                <c:pt idx="14">
                  <c:v>2.5646047116032696E-3</c:v>
                </c:pt>
                <c:pt idx="15">
                  <c:v>2.898931326621816E-3</c:v>
                </c:pt>
                <c:pt idx="16">
                  <c:v>2.4687967899495156E-3</c:v>
                </c:pt>
                <c:pt idx="17">
                  <c:v>2.5603942592748118E-3</c:v>
                </c:pt>
                <c:pt idx="18">
                  <c:v>2.8427712905088995E-3</c:v>
                </c:pt>
                <c:pt idx="19">
                  <c:v>2.4835310666013358E-3</c:v>
                </c:pt>
                <c:pt idx="20">
                  <c:v>3.7968628580300813E-3</c:v>
                </c:pt>
                <c:pt idx="21">
                  <c:v>3.8209125885178799E-3</c:v>
                </c:pt>
                <c:pt idx="22">
                  <c:v>4.9000290809374358E-3</c:v>
                </c:pt>
                <c:pt idx="23">
                  <c:v>5.0115754910176735E-3</c:v>
                </c:pt>
                <c:pt idx="24">
                  <c:v>5.3473760553042673E-3</c:v>
                </c:pt>
                <c:pt idx="25">
                  <c:v>5.5818374174519255E-3</c:v>
                </c:pt>
                <c:pt idx="26">
                  <c:v>6.5769573420787044E-3</c:v>
                </c:pt>
                <c:pt idx="27">
                  <c:v>5.84052077450778E-3</c:v>
                </c:pt>
                <c:pt idx="28">
                  <c:v>2.8836192442116683E-3</c:v>
                </c:pt>
                <c:pt idx="29">
                  <c:v>3.4648533901980826E-3</c:v>
                </c:pt>
                <c:pt idx="30">
                  <c:v>3.1185841610985076E-3</c:v>
                </c:pt>
                <c:pt idx="31">
                  <c:v>3.2422267351912373E-3</c:v>
                </c:pt>
                <c:pt idx="32">
                  <c:v>3.3616416796251542E-3</c:v>
                </c:pt>
                <c:pt idx="33">
                  <c:v>3.5618243349650226E-3</c:v>
                </c:pt>
                <c:pt idx="34">
                  <c:v>3.4870299960353492E-3</c:v>
                </c:pt>
                <c:pt idx="35">
                  <c:v>2.8559785955400946E-3</c:v>
                </c:pt>
                <c:pt idx="36">
                  <c:v>2.4576563467717579E-3</c:v>
                </c:pt>
                <c:pt idx="37">
                  <c:v>2.5972254795237348E-3</c:v>
                </c:pt>
                <c:pt idx="38">
                  <c:v>2.7400722400969762E-3</c:v>
                </c:pt>
                <c:pt idx="39">
                  <c:v>2.3286937782113076E-3</c:v>
                </c:pt>
                <c:pt idx="40">
                  <c:v>2.2802759314844313E-3</c:v>
                </c:pt>
                <c:pt idx="41">
                  <c:v>2.3601779639647181E-3</c:v>
                </c:pt>
                <c:pt idx="42">
                  <c:v>2.6512142411310828E-3</c:v>
                </c:pt>
                <c:pt idx="43">
                  <c:v>2.5320066470600985E-3</c:v>
                </c:pt>
                <c:pt idx="44">
                  <c:v>2.1963934300146251E-3</c:v>
                </c:pt>
                <c:pt idx="45">
                  <c:v>1.925126781799163E-3</c:v>
                </c:pt>
                <c:pt idx="46">
                  <c:v>2.5595590287841568E-3</c:v>
                </c:pt>
                <c:pt idx="47">
                  <c:v>2.5187043278364178E-3</c:v>
                </c:pt>
                <c:pt idx="48">
                  <c:v>2.7537438122550422E-3</c:v>
                </c:pt>
                <c:pt idx="49">
                  <c:v>2.3909002267025396E-3</c:v>
                </c:pt>
                <c:pt idx="50">
                  <c:v>1.5666396627656476E-3</c:v>
                </c:pt>
                <c:pt idx="51">
                  <c:v>1.7086683629395393E-3</c:v>
                </c:pt>
                <c:pt idx="52">
                  <c:v>1.8289802445418705E-3</c:v>
                </c:pt>
                <c:pt idx="53">
                  <c:v>2.4499605654880845E-3</c:v>
                </c:pt>
                <c:pt idx="54">
                  <c:v>4.0601896101707053E-3</c:v>
                </c:pt>
                <c:pt idx="55">
                  <c:v>2.0797686304082933E-3</c:v>
                </c:pt>
                <c:pt idx="56">
                  <c:v>2.9113987173341308E-3</c:v>
                </c:pt>
                <c:pt idx="57">
                  <c:v>2.7287538060573394E-3</c:v>
                </c:pt>
                <c:pt idx="58">
                  <c:v>2.5189017013033657E-3</c:v>
                </c:pt>
                <c:pt idx="59">
                  <c:v>2.1774690474164336E-3</c:v>
                </c:pt>
              </c:numCache>
            </c:numRef>
          </c:val>
          <c:extLst>
            <c:ext xmlns:c16="http://schemas.microsoft.com/office/drawing/2014/chart" uri="{C3380CC4-5D6E-409C-BE32-E72D297353CC}">
              <c16:uniqueId val="{00000000-23F8-43D7-B49F-79417F137A27}"/>
            </c:ext>
          </c:extLst>
        </c:ser>
        <c:ser>
          <c:idx val="1"/>
          <c:order val="1"/>
          <c:tx>
            <c:strRef>
              <c:f>'A2'!$D$40</c:f>
              <c:strCache>
                <c:ptCount val="1"/>
                <c:pt idx="0">
                  <c:v>Tax-exempt interest &amp; undistrib. fiduciary income</c:v>
                </c:pt>
              </c:strCache>
            </c:strRef>
          </c:tx>
          <c:spPr>
            <a:solidFill>
              <a:schemeClr val="bg1"/>
            </a:solidFill>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'A2'!$D$42:$D$101</c:f>
              <c:numCache>
                <c:formatCode>0.0%</c:formatCode>
                <c:ptCount val="60"/>
                <c:pt idx="0">
                  <c:v>3.6943980066841842E-3</c:v>
                </c:pt>
                <c:pt idx="1">
                  <c:v>3.8453447784107583E-3</c:v>
                </c:pt>
                <c:pt idx="2">
                  <c:v>3.9807288821221464E-3</c:v>
                </c:pt>
                <c:pt idx="3">
                  <c:v>4.1776836967450191E-3</c:v>
                </c:pt>
                <c:pt idx="4">
                  <c:v>4.3509236342921436E-3</c:v>
                </c:pt>
                <c:pt idx="5">
                  <c:v>4.3741617193095179E-3</c:v>
                </c:pt>
                <c:pt idx="6">
                  <c:v>4.3938059829282117E-3</c:v>
                </c:pt>
                <c:pt idx="7">
                  <c:v>4.3055463656521166E-3</c:v>
                </c:pt>
                <c:pt idx="8">
                  <c:v>4.0944808301526586E-3</c:v>
                </c:pt>
                <c:pt idx="9">
                  <c:v>3.9934876264387E-3</c:v>
                </c:pt>
                <c:pt idx="10">
                  <c:v>4.4132687474425138E-3</c:v>
                </c:pt>
                <c:pt idx="11">
                  <c:v>4.3404931322099253E-3</c:v>
                </c:pt>
                <c:pt idx="12">
                  <c:v>4.6007530256222057E-3</c:v>
                </c:pt>
                <c:pt idx="13">
                  <c:v>4.6110843707631429E-3</c:v>
                </c:pt>
                <c:pt idx="14">
                  <c:v>5.0885776947656785E-3</c:v>
                </c:pt>
                <c:pt idx="15">
                  <c:v>5.0491185498622825E-3</c:v>
                </c:pt>
                <c:pt idx="16">
                  <c:v>4.9582522214076273E-3</c:v>
                </c:pt>
                <c:pt idx="17">
                  <c:v>5.0052585049545489E-3</c:v>
                </c:pt>
                <c:pt idx="18">
                  <c:v>4.7109508435561184E-3</c:v>
                </c:pt>
                <c:pt idx="19">
                  <c:v>4.7265795676208226E-3</c:v>
                </c:pt>
                <c:pt idx="20">
                  <c:v>4.7768100514045562E-3</c:v>
                </c:pt>
                <c:pt idx="21">
                  <c:v>4.7363082899062187E-3</c:v>
                </c:pt>
                <c:pt idx="22">
                  <c:v>4.7887682299608087E-3</c:v>
                </c:pt>
                <c:pt idx="23">
                  <c:v>5.0760823311298059E-3</c:v>
                </c:pt>
                <c:pt idx="24">
                  <c:v>4.8613921327288314E-3</c:v>
                </c:pt>
                <c:pt idx="25">
                  <c:v>5.3375471173681176E-3</c:v>
                </c:pt>
                <c:pt idx="26">
                  <c:v>5.0903815321503808E-3</c:v>
                </c:pt>
                <c:pt idx="27">
                  <c:v>5.3978421231434415E-3</c:v>
                </c:pt>
                <c:pt idx="28">
                  <c:v>5.5428800559138135E-3</c:v>
                </c:pt>
                <c:pt idx="29">
                  <c:v>5.6461927533747883E-3</c:v>
                </c:pt>
                <c:pt idx="30">
                  <c:v>5.8071928584373734E-3</c:v>
                </c:pt>
                <c:pt idx="31">
                  <c:v>6.0883856208061599E-3</c:v>
                </c:pt>
                <c:pt idx="32">
                  <c:v>5.7010762574103615E-3</c:v>
                </c:pt>
                <c:pt idx="33">
                  <c:v>5.6778818023818954E-3</c:v>
                </c:pt>
                <c:pt idx="34">
                  <c:v>5.4199572632143925E-3</c:v>
                </c:pt>
                <c:pt idx="35">
                  <c:v>5.43583767676371E-3</c:v>
                </c:pt>
                <c:pt idx="36">
                  <c:v>5.2805423806965993E-3</c:v>
                </c:pt>
                <c:pt idx="37">
                  <c:v>5.0879322453769296E-3</c:v>
                </c:pt>
                <c:pt idx="38">
                  <c:v>5.1338277311308586E-3</c:v>
                </c:pt>
                <c:pt idx="39">
                  <c:v>5.0110268491969836E-3</c:v>
                </c:pt>
                <c:pt idx="40">
                  <c:v>5.021161910721837E-3</c:v>
                </c:pt>
                <c:pt idx="41">
                  <c:v>4.5598118644704063E-3</c:v>
                </c:pt>
                <c:pt idx="42">
                  <c:v>3.7456179627806613E-3</c:v>
                </c:pt>
                <c:pt idx="43">
                  <c:v>3.6787640332376558E-3</c:v>
                </c:pt>
                <c:pt idx="44">
                  <c:v>4.0700606400197502E-3</c:v>
                </c:pt>
                <c:pt idx="45">
                  <c:v>4.6548799468413326E-3</c:v>
                </c:pt>
                <c:pt idx="46">
                  <c:v>5.6461786037116241E-3</c:v>
                </c:pt>
                <c:pt idx="47">
                  <c:v>6.2120381443512996E-3</c:v>
                </c:pt>
                <c:pt idx="48">
                  <c:v>5.3768787345261854E-3</c:v>
                </c:pt>
                <c:pt idx="49">
                  <c:v>3.6810174642743368E-3</c:v>
                </c:pt>
                <c:pt idx="50">
                  <c:v>3.999565117283773E-3</c:v>
                </c:pt>
                <c:pt idx="51">
                  <c:v>3.8718753356217724E-3</c:v>
                </c:pt>
                <c:pt idx="52">
                  <c:v>4.4094712621029139E-3</c:v>
                </c:pt>
                <c:pt idx="53">
                  <c:v>3.8700352444127404E-3</c:v>
                </c:pt>
                <c:pt idx="54">
                  <c:v>3.3318196824954158E-3</c:v>
                </c:pt>
                <c:pt idx="55">
                  <c:v>4.0448952430929127E-3</c:v>
                </c:pt>
                <c:pt idx="56">
                  <c:v>3.1000035953616003E-3</c:v>
                </c:pt>
                <c:pt idx="57">
                  <c:v>3.0977045006645213E-3</c:v>
                </c:pt>
                <c:pt idx="58">
                  <c:v>2.8383568023912465E-3</c:v>
                </c:pt>
                <c:pt idx="59">
                  <c:v>2.7427777112421347E-3</c:v>
                </c:pt>
              </c:numCache>
            </c:numRef>
          </c:val>
          <c:extLst>
            <c:ext xmlns:c16="http://schemas.microsoft.com/office/drawing/2014/chart" uri="{C3380CC4-5D6E-409C-BE32-E72D297353CC}">
              <c16:uniqueId val="{00000001-23F8-43D7-B49F-79417F137A27}"/>
            </c:ext>
          </c:extLst>
        </c:ser>
        <c:ser>
          <c:idx val="4"/>
          <c:order val="2"/>
          <c:tx>
            <c:strRef>
              <c:f>'A2'!$F$40</c:f>
              <c:strCache>
                <c:ptCount val="1"/>
                <c:pt idx="0">
                  <c:v>Corporate Tax</c:v>
                </c:pt>
              </c:strCache>
            </c:strRef>
          </c:tx>
          <c:spPr>
            <a:solidFill>
              <a:schemeClr val="bg1">
                <a:lumMod val="65000"/>
                <a:alpha val="92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'A2'!$F$42:$F$101</c:f>
              <c:numCache>
                <c:formatCode>0.0%</c:formatCode>
                <c:ptCount val="60"/>
                <c:pt idx="0">
                  <c:v>1.1172488471949332E-2</c:v>
                </c:pt>
                <c:pt idx="1">
                  <c:v>1.1813785335772438E-2</c:v>
                </c:pt>
                <c:pt idx="2">
                  <c:v>1.2455082199595546E-2</c:v>
                </c:pt>
                <c:pt idx="3">
                  <c:v>1.2738631181561934E-2</c:v>
                </c:pt>
                <c:pt idx="4">
                  <c:v>1.3022180163528322E-2</c:v>
                </c:pt>
                <c:pt idx="5">
                  <c:v>1.2571672179426622E-2</c:v>
                </c:pt>
                <c:pt idx="6">
                  <c:v>1.2121164195324921E-2</c:v>
                </c:pt>
                <c:pt idx="7">
                  <c:v>1.1405971673906768E-2</c:v>
                </c:pt>
                <c:pt idx="8">
                  <c:v>1.2784540328524071E-2</c:v>
                </c:pt>
                <c:pt idx="9">
                  <c:v>1.0218025189314925E-2</c:v>
                </c:pt>
                <c:pt idx="10">
                  <c:v>7.4588350081290482E-3</c:v>
                </c:pt>
                <c:pt idx="11">
                  <c:v>8.0375538804978424E-3</c:v>
                </c:pt>
                <c:pt idx="12">
                  <c:v>8.5185110603156148E-3</c:v>
                </c:pt>
                <c:pt idx="13">
                  <c:v>7.8812878722479829E-3</c:v>
                </c:pt>
                <c:pt idx="14">
                  <c:v>5.6560292927184085E-3</c:v>
                </c:pt>
                <c:pt idx="15">
                  <c:v>5.353002950106117E-3</c:v>
                </c:pt>
                <c:pt idx="16">
                  <c:v>6.6816005585844957E-3</c:v>
                </c:pt>
                <c:pt idx="17">
                  <c:v>6.206532108890217E-3</c:v>
                </c:pt>
                <c:pt idx="18">
                  <c:v>5.9585549144043687E-3</c:v>
                </c:pt>
                <c:pt idx="19">
                  <c:v>5.7038073712905686E-3</c:v>
                </c:pt>
                <c:pt idx="20">
                  <c:v>4.9204927922916961E-3</c:v>
                </c:pt>
                <c:pt idx="21">
                  <c:v>3.4185281318042772E-3</c:v>
                </c:pt>
                <c:pt idx="22">
                  <c:v>2.0560621767605467E-3</c:v>
                </c:pt>
                <c:pt idx="23">
                  <c:v>2.7265054176413908E-3</c:v>
                </c:pt>
                <c:pt idx="24">
                  <c:v>2.8786960501076542E-3</c:v>
                </c:pt>
                <c:pt idx="25">
                  <c:v>2.5889731700671774E-3</c:v>
                </c:pt>
                <c:pt idx="26">
                  <c:v>2.645385798081051E-3</c:v>
                </c:pt>
                <c:pt idx="27">
                  <c:v>3.5519762056020576E-3</c:v>
                </c:pt>
                <c:pt idx="28">
                  <c:v>3.2599892587407762E-3</c:v>
                </c:pt>
                <c:pt idx="29">
                  <c:v>2.5570478111139549E-3</c:v>
                </c:pt>
                <c:pt idx="30">
                  <c:v>2.3933024352544782E-3</c:v>
                </c:pt>
                <c:pt idx="31">
                  <c:v>2.6652529953799099E-3</c:v>
                </c:pt>
                <c:pt idx="32">
                  <c:v>3.0682751753986549E-3</c:v>
                </c:pt>
                <c:pt idx="33">
                  <c:v>3.6238521366857737E-3</c:v>
                </c:pt>
                <c:pt idx="34">
                  <c:v>3.0837216082437776E-3</c:v>
                </c:pt>
                <c:pt idx="35">
                  <c:v>4.0961890160549543E-3</c:v>
                </c:pt>
                <c:pt idx="36">
                  <c:v>4.3340186432342517E-3</c:v>
                </c:pt>
                <c:pt idx="37">
                  <c:v>4.4871670584273986E-3</c:v>
                </c:pt>
                <c:pt idx="38">
                  <c:v>4.1240981601404336E-3</c:v>
                </c:pt>
                <c:pt idx="39">
                  <c:v>4.0212149431108294E-3</c:v>
                </c:pt>
                <c:pt idx="40">
                  <c:v>3.6242832663284123E-3</c:v>
                </c:pt>
                <c:pt idx="41">
                  <c:v>2.3060477096650779E-3</c:v>
                </c:pt>
                <c:pt idx="42">
                  <c:v>2.0346664896802465E-3</c:v>
                </c:pt>
                <c:pt idx="43">
                  <c:v>3.0020508774256517E-3</c:v>
                </c:pt>
                <c:pt idx="44">
                  <c:v>4.1179284794869838E-3</c:v>
                </c:pt>
                <c:pt idx="45">
                  <c:v>5.5055069945125082E-3</c:v>
                </c:pt>
                <c:pt idx="46">
                  <c:v>6.1437895185407357E-3</c:v>
                </c:pt>
                <c:pt idx="47">
                  <c:v>5.0848617875311787E-3</c:v>
                </c:pt>
                <c:pt idx="48">
                  <c:v>2.8076061341951596E-3</c:v>
                </c:pt>
                <c:pt idx="49">
                  <c:v>2.1424651398652171E-3</c:v>
                </c:pt>
                <c:pt idx="50">
                  <c:v>2.7699320581526703E-3</c:v>
                </c:pt>
                <c:pt idx="51">
                  <c:v>2.7587826274576882E-3</c:v>
                </c:pt>
                <c:pt idx="52">
                  <c:v>3.3941069896560273E-3</c:v>
                </c:pt>
                <c:pt idx="53">
                  <c:v>3.6338141284427724E-3</c:v>
                </c:pt>
                <c:pt idx="54">
                  <c:v>4.1817650193500871E-3</c:v>
                </c:pt>
                <c:pt idx="55">
                  <c:v>3.4118990204409674E-3</c:v>
                </c:pt>
                <c:pt idx="56">
                  <c:v>3.2336123435334307E-3</c:v>
                </c:pt>
                <c:pt idx="57">
                  <c:v>2.6707885819133624E-3</c:v>
                </c:pt>
                <c:pt idx="58">
                  <c:v>2.3878113284717659E-3</c:v>
                </c:pt>
                <c:pt idx="59">
                  <c:v>2.6488267506590774E-3</c:v>
                </c:pt>
              </c:numCache>
            </c:numRef>
          </c:val>
          <c:extLst>
            <c:ext xmlns:c16="http://schemas.microsoft.com/office/drawing/2014/chart" uri="{C3380CC4-5D6E-409C-BE32-E72D297353CC}">
              <c16:uniqueId val="{00000002-23F8-43D7-B49F-79417F137A27}"/>
            </c:ext>
          </c:extLst>
        </c:ser>
        <c:ser>
          <c:idx val="3"/>
          <c:order val="3"/>
          <c:tx>
            <c:strRef>
              <c:f>'A2'!$E$40</c:f>
              <c:strCache>
                <c:ptCount val="1"/>
                <c:pt idx="0">
                  <c:v>Corporate retained earnings</c:v>
                </c:pt>
              </c:strCache>
            </c:strRef>
          </c:tx>
          <c:spPr>
            <a:solidFill>
              <a:schemeClr val="bg1">
                <a:lumMod val="85000"/>
                <a:alpha val="86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'A2'!$E$42:$E$101</c:f>
              <c:numCache>
                <c:formatCode>0.0%</c:formatCode>
                <c:ptCount val="60"/>
                <c:pt idx="0">
                  <c:v>1.9647092827229498E-2</c:v>
                </c:pt>
                <c:pt idx="1">
                  <c:v>2.1565561773967498E-2</c:v>
                </c:pt>
                <c:pt idx="2">
                  <c:v>2.3484030720705502E-2</c:v>
                </c:pt>
                <c:pt idx="3">
                  <c:v>2.5797227669856017E-2</c:v>
                </c:pt>
                <c:pt idx="4">
                  <c:v>2.8110424619006529E-2</c:v>
                </c:pt>
                <c:pt idx="5">
                  <c:v>2.8557120948305589E-2</c:v>
                </c:pt>
                <c:pt idx="6">
                  <c:v>2.9003817277604649E-2</c:v>
                </c:pt>
                <c:pt idx="7">
                  <c:v>2.6043369291954124E-2</c:v>
                </c:pt>
                <c:pt idx="8">
                  <c:v>2.3109025741141216E-2</c:v>
                </c:pt>
                <c:pt idx="9">
                  <c:v>1.7687809957839213E-2</c:v>
                </c:pt>
                <c:pt idx="10">
                  <c:v>1.2602532541756294E-2</c:v>
                </c:pt>
                <c:pt idx="11">
                  <c:v>1.6057797529164444E-2</c:v>
                </c:pt>
                <c:pt idx="12">
                  <c:v>1.8149573919532709E-2</c:v>
                </c:pt>
                <c:pt idx="13">
                  <c:v>1.7660728554821772E-2</c:v>
                </c:pt>
                <c:pt idx="14">
                  <c:v>1.1606623544306758E-2</c:v>
                </c:pt>
                <c:pt idx="15">
                  <c:v>1.4058786442634117E-2</c:v>
                </c:pt>
                <c:pt idx="16">
                  <c:v>1.6335871957104547E-2</c:v>
                </c:pt>
                <c:pt idx="17">
                  <c:v>1.7574760746374585E-2</c:v>
                </c:pt>
                <c:pt idx="18">
                  <c:v>1.7724057870576206E-2</c:v>
                </c:pt>
                <c:pt idx="19">
                  <c:v>1.6742632594833325E-2</c:v>
                </c:pt>
                <c:pt idx="20">
                  <c:v>1.0925541290595005E-2</c:v>
                </c:pt>
                <c:pt idx="21">
                  <c:v>1.0616841017071735E-2</c:v>
                </c:pt>
                <c:pt idx="22">
                  <c:v>9.6953418167664927E-3</c:v>
                </c:pt>
                <c:pt idx="23">
                  <c:v>1.1415798241749479E-2</c:v>
                </c:pt>
                <c:pt idx="24">
                  <c:v>1.2052706866937964E-2</c:v>
                </c:pt>
                <c:pt idx="25">
                  <c:v>1.1287341914309022E-2</c:v>
                </c:pt>
                <c:pt idx="26">
                  <c:v>7.9840658154051794E-3</c:v>
                </c:pt>
                <c:pt idx="27">
                  <c:v>5.2955078161702777E-3</c:v>
                </c:pt>
                <c:pt idx="28">
                  <c:v>7.314050008478892E-3</c:v>
                </c:pt>
                <c:pt idx="29">
                  <c:v>5.2898055958437275E-3</c:v>
                </c:pt>
                <c:pt idx="30">
                  <c:v>3.8061055843452074E-3</c:v>
                </c:pt>
                <c:pt idx="31">
                  <c:v>5.6347786689354374E-3</c:v>
                </c:pt>
                <c:pt idx="32">
                  <c:v>6.0744261606480113E-3</c:v>
                </c:pt>
                <c:pt idx="33">
                  <c:v>5.8071536875569808E-3</c:v>
                </c:pt>
                <c:pt idx="34">
                  <c:v>6.9291598284695576E-3</c:v>
                </c:pt>
                <c:pt idx="35">
                  <c:v>7.8240077470047732E-3</c:v>
                </c:pt>
                <c:pt idx="36">
                  <c:v>8.0217449987545868E-3</c:v>
                </c:pt>
                <c:pt idx="37">
                  <c:v>8.5716172731386715E-3</c:v>
                </c:pt>
                <c:pt idx="38">
                  <c:v>5.827522092110367E-3</c:v>
                </c:pt>
                <c:pt idx="39">
                  <c:v>6.3171581823371573E-3</c:v>
                </c:pt>
                <c:pt idx="40">
                  <c:v>3.3918195129908489E-3</c:v>
                </c:pt>
                <c:pt idx="41">
                  <c:v>4.2968235666476567E-3</c:v>
                </c:pt>
                <c:pt idx="42">
                  <c:v>6.5617586270602258E-3</c:v>
                </c:pt>
                <c:pt idx="43">
                  <c:v>8.4318157000957857E-3</c:v>
                </c:pt>
                <c:pt idx="44">
                  <c:v>9.1225492165962346E-3</c:v>
                </c:pt>
                <c:pt idx="45">
                  <c:v>1.0411277585038349E-2</c:v>
                </c:pt>
                <c:pt idx="46">
                  <c:v>9.8631921104900058E-3</c:v>
                </c:pt>
                <c:pt idx="47">
                  <c:v>5.6138808821152722E-3</c:v>
                </c:pt>
                <c:pt idx="48">
                  <c:v>3.2776861768017813E-3</c:v>
                </c:pt>
                <c:pt idx="49">
                  <c:v>1.0345425795633297E-2</c:v>
                </c:pt>
                <c:pt idx="50">
                  <c:v>1.6266410248890681E-2</c:v>
                </c:pt>
                <c:pt idx="51">
                  <c:v>1.3905004610053756E-2</c:v>
                </c:pt>
                <c:pt idx="52">
                  <c:v>1.3796827401527465E-2</c:v>
                </c:pt>
                <c:pt idx="53">
                  <c:v>1.0970747376328232E-2</c:v>
                </c:pt>
                <c:pt idx="54">
                  <c:v>1.0792906894681301E-2</c:v>
                </c:pt>
                <c:pt idx="55">
                  <c:v>8.5817712033063771E-3</c:v>
                </c:pt>
                <c:pt idx="56">
                  <c:v>7.5817329852926026E-3</c:v>
                </c:pt>
                <c:pt idx="57">
                  <c:v>8.980762951998034E-3</c:v>
                </c:pt>
                <c:pt idx="58">
                  <c:v>1.0684828220244727E-2</c:v>
                </c:pt>
                <c:pt idx="59">
                  <c:v>1.0463374989378906E-2</c:v>
                </c:pt>
              </c:numCache>
            </c:numRef>
          </c:val>
          <c:extLst>
            <c:ext xmlns:c16="http://schemas.microsoft.com/office/drawing/2014/chart" uri="{C3380CC4-5D6E-409C-BE32-E72D297353CC}">
              <c16:uniqueId val="{00000003-23F8-43D7-B49F-79417F137A27}"/>
            </c:ext>
          </c:extLst>
        </c:ser>
        <c:ser>
          <c:idx val="0"/>
          <c:order val="4"/>
          <c:tx>
            <c:strRef>
              <c:f>'A2'!$C$40</c:f>
              <c:strCache>
                <c:ptCount val="1"/>
                <c:pt idx="0">
                  <c:v>Imputed Rents on owner-occupied housing</c:v>
                </c:pt>
              </c:strCache>
            </c:strRef>
          </c:tx>
          <c:spPr>
            <a:solidFill>
              <a:schemeClr val="bg1">
                <a:lumMod val="65000"/>
                <a:alpha val="82000"/>
              </a:schemeClr>
            </a:solidFill>
            <a:ln>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'A2'!$C$42:$C$101</c:f>
              <c:numCache>
                <c:formatCode>0.0%</c:formatCode>
                <c:ptCount val="60"/>
                <c:pt idx="0">
                  <c:v>2.6883596762134697E-3</c:v>
                </c:pt>
                <c:pt idx="1">
                  <c:v>2.6047392769170501E-3</c:v>
                </c:pt>
                <c:pt idx="2">
                  <c:v>2.5211188776206308E-3</c:v>
                </c:pt>
                <c:pt idx="3">
                  <c:v>2.4747114316291795E-3</c:v>
                </c:pt>
                <c:pt idx="4">
                  <c:v>2.4283039856377278E-3</c:v>
                </c:pt>
                <c:pt idx="5">
                  <c:v>2.2263469589552951E-3</c:v>
                </c:pt>
                <c:pt idx="6">
                  <c:v>2.0243899322728628E-3</c:v>
                </c:pt>
                <c:pt idx="7">
                  <c:v>2.3148888177494695E-3</c:v>
                </c:pt>
                <c:pt idx="8">
                  <c:v>2.4095621837711069E-3</c:v>
                </c:pt>
                <c:pt idx="9">
                  <c:v>2.225066034858452E-3</c:v>
                </c:pt>
                <c:pt idx="10">
                  <c:v>2.0763124853268419E-3</c:v>
                </c:pt>
                <c:pt idx="11">
                  <c:v>1.6364721106483157E-3</c:v>
                </c:pt>
                <c:pt idx="12">
                  <c:v>1.819594358565816E-3</c:v>
                </c:pt>
                <c:pt idx="13">
                  <c:v>1.5643534389431723E-3</c:v>
                </c:pt>
                <c:pt idx="14">
                  <c:v>1.9980378677878327E-3</c:v>
                </c:pt>
                <c:pt idx="15">
                  <c:v>1.5666217186573097E-3</c:v>
                </c:pt>
                <c:pt idx="16">
                  <c:v>1.5599098569728917E-3</c:v>
                </c:pt>
                <c:pt idx="17">
                  <c:v>1.1669316951085852E-3</c:v>
                </c:pt>
                <c:pt idx="18">
                  <c:v>1.1726222098271722E-3</c:v>
                </c:pt>
                <c:pt idx="19">
                  <c:v>9.250303656613729E-4</c:v>
                </c:pt>
                <c:pt idx="20">
                  <c:v>9.9831399616134376E-4</c:v>
                </c:pt>
                <c:pt idx="21">
                  <c:v>1.0138018362125896E-3</c:v>
                </c:pt>
                <c:pt idx="22">
                  <c:v>8.7303849542830095E-4</c:v>
                </c:pt>
                <c:pt idx="23">
                  <c:v>8.8394017991388766E-4</c:v>
                </c:pt>
                <c:pt idx="24">
                  <c:v>7.4419293477675445E-4</c:v>
                </c:pt>
                <c:pt idx="25">
                  <c:v>8.5371365875393484E-4</c:v>
                </c:pt>
                <c:pt idx="26">
                  <c:v>7.5361471373205436E-4</c:v>
                </c:pt>
                <c:pt idx="27">
                  <c:v>7.469416338687267E-4</c:v>
                </c:pt>
                <c:pt idx="28">
                  <c:v>9.5400347695388907E-4</c:v>
                </c:pt>
                <c:pt idx="29">
                  <c:v>9.7921088203269785E-4</c:v>
                </c:pt>
                <c:pt idx="30">
                  <c:v>1.1153053312999409E-3</c:v>
                </c:pt>
                <c:pt idx="31">
                  <c:v>1.0165288116526102E-3</c:v>
                </c:pt>
                <c:pt idx="32">
                  <c:v>1.5968887082285126E-3</c:v>
                </c:pt>
                <c:pt idx="33">
                  <c:v>1.7159913821746088E-3</c:v>
                </c:pt>
                <c:pt idx="34">
                  <c:v>1.9631704414368335E-3</c:v>
                </c:pt>
                <c:pt idx="35">
                  <c:v>1.8531832222567176E-3</c:v>
                </c:pt>
                <c:pt idx="36">
                  <c:v>2.0358950093353214E-3</c:v>
                </c:pt>
                <c:pt idx="37">
                  <c:v>2.056441596539798E-3</c:v>
                </c:pt>
                <c:pt idx="38">
                  <c:v>2.1821702986017746E-3</c:v>
                </c:pt>
                <c:pt idx="39">
                  <c:v>2.2233933006150651E-3</c:v>
                </c:pt>
                <c:pt idx="40">
                  <c:v>2.246809008845795E-3</c:v>
                </c:pt>
                <c:pt idx="41">
                  <c:v>2.3177684420946066E-3</c:v>
                </c:pt>
                <c:pt idx="42">
                  <c:v>2.4730913214381046E-3</c:v>
                </c:pt>
                <c:pt idx="43">
                  <c:v>2.6358998609200077E-3</c:v>
                </c:pt>
                <c:pt idx="44">
                  <c:v>2.6758719244844649E-3</c:v>
                </c:pt>
                <c:pt idx="45">
                  <c:v>2.3618087580458092E-3</c:v>
                </c:pt>
                <c:pt idx="46">
                  <c:v>1.9962235528192523E-3</c:v>
                </c:pt>
                <c:pt idx="47">
                  <c:v>1.976402483743484E-3</c:v>
                </c:pt>
                <c:pt idx="48">
                  <c:v>2.6409503886726552E-3</c:v>
                </c:pt>
                <c:pt idx="49">
                  <c:v>3.2740094686428641E-3</c:v>
                </c:pt>
                <c:pt idx="50">
                  <c:v>3.4936463361709123E-3</c:v>
                </c:pt>
                <c:pt idx="51">
                  <c:v>3.8204095296626478E-3</c:v>
                </c:pt>
                <c:pt idx="52">
                  <c:v>3.7443201254766059E-3</c:v>
                </c:pt>
                <c:pt idx="53">
                  <c:v>4.0701403103658631E-3</c:v>
                </c:pt>
                <c:pt idx="54">
                  <c:v>4.0674069279436785E-3</c:v>
                </c:pt>
                <c:pt idx="55">
                  <c:v>3.5841968412549212E-3</c:v>
                </c:pt>
                <c:pt idx="56">
                  <c:v>4.1431657590071886E-3</c:v>
                </c:pt>
                <c:pt idx="57">
                  <c:v>4.6667545611343356E-3</c:v>
                </c:pt>
                <c:pt idx="58">
                  <c:v>4.8085087176744142E-3</c:v>
                </c:pt>
                <c:pt idx="59">
                  <c:v>4.814441557212148E-3</c:v>
                </c:pt>
              </c:numCache>
            </c:numRef>
          </c:val>
          <c:extLst>
            <c:ext xmlns:c16="http://schemas.microsoft.com/office/drawing/2014/chart" uri="{C3380CC4-5D6E-409C-BE32-E72D297353CC}">
              <c16:uniqueId val="{00000004-23F8-43D7-B49F-79417F137A27}"/>
            </c:ext>
          </c:extLst>
        </c:ser>
        <c:ser>
          <c:idx val="15"/>
          <c:order val="5"/>
          <c:tx>
            <c:strRef>
              <c:f>'A2'!$H$40</c:f>
              <c:strCache>
                <c:ptCount val="1"/>
                <c:pt idx="0">
                  <c:v>Tax-exempt employee compensation</c:v>
                </c:pt>
              </c:strCache>
            </c:strRef>
          </c:tx>
          <c:spPr>
            <a:solidFill>
              <a:schemeClr val="bg1">
                <a:lumMod val="65000"/>
              </a:schemeClr>
            </a:solidFill>
            <a:ln w="25400">
              <a:noFill/>
            </a:ln>
          </c:spPr>
          <c:cat>
            <c:numRef>
              <c:f>'A2'!$A$42:$A$102</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'A2'!$H$42:$H$101</c:f>
              <c:numCache>
                <c:formatCode>0.0%</c:formatCode>
                <c:ptCount val="60"/>
                <c:pt idx="0">
                  <c:v>5.6152957152662156E-4</c:v>
                </c:pt>
                <c:pt idx="1">
                  <c:v>5.9895125894752512E-4</c:v>
                </c:pt>
                <c:pt idx="2">
                  <c:v>6.3637294636842868E-4</c:v>
                </c:pt>
                <c:pt idx="3">
                  <c:v>5.976288282753615E-4</c:v>
                </c:pt>
                <c:pt idx="4">
                  <c:v>5.5888471018229443E-4</c:v>
                </c:pt>
                <c:pt idx="5">
                  <c:v>5.6958128975319832E-4</c:v>
                </c:pt>
                <c:pt idx="6">
                  <c:v>5.8027786932410221E-4</c:v>
                </c:pt>
                <c:pt idx="7">
                  <c:v>6.5010349444357784E-4</c:v>
                </c:pt>
                <c:pt idx="8">
                  <c:v>6.6309403789490079E-4</c:v>
                </c:pt>
                <c:pt idx="9">
                  <c:v>6.9445181771968635E-4</c:v>
                </c:pt>
                <c:pt idx="10">
                  <c:v>7.8190502485255854E-4</c:v>
                </c:pt>
                <c:pt idx="11">
                  <c:v>8.5413611503871219E-4</c:v>
                </c:pt>
                <c:pt idx="12">
                  <c:v>7.5475549552532549E-4</c:v>
                </c:pt>
                <c:pt idx="13">
                  <c:v>8.7494576671232256E-4</c:v>
                </c:pt>
                <c:pt idx="14">
                  <c:v>8.6358559019590088E-4</c:v>
                </c:pt>
                <c:pt idx="15">
                  <c:v>8.1122468291174954E-4</c:v>
                </c:pt>
                <c:pt idx="16">
                  <c:v>9.6547124774009913E-4</c:v>
                </c:pt>
                <c:pt idx="17">
                  <c:v>9.9764348185569477E-4</c:v>
                </c:pt>
                <c:pt idx="18">
                  <c:v>1.1174563383861416E-3</c:v>
                </c:pt>
                <c:pt idx="19">
                  <c:v>1.1803151418819902E-3</c:v>
                </c:pt>
                <c:pt idx="20">
                  <c:v>1.2743743054289005E-3</c:v>
                </c:pt>
                <c:pt idx="21">
                  <c:v>1.2936268845473561E-3</c:v>
                </c:pt>
                <c:pt idx="22">
                  <c:v>1.2631719756343055E-3</c:v>
                </c:pt>
                <c:pt idx="23">
                  <c:v>1.4907490014466457E-3</c:v>
                </c:pt>
                <c:pt idx="24">
                  <c:v>1.5128601537216558E-3</c:v>
                </c:pt>
                <c:pt idx="25">
                  <c:v>1.4587463617646288E-3</c:v>
                </c:pt>
                <c:pt idx="26">
                  <c:v>1.7163471751599805E-3</c:v>
                </c:pt>
                <c:pt idx="27">
                  <c:v>1.4618970007137689E-3</c:v>
                </c:pt>
                <c:pt idx="28">
                  <c:v>1.4695500391601493E-3</c:v>
                </c:pt>
                <c:pt idx="29">
                  <c:v>1.492239827491888E-3</c:v>
                </c:pt>
                <c:pt idx="30">
                  <c:v>1.5064869423828734E-3</c:v>
                </c:pt>
                <c:pt idx="31">
                  <c:v>1.7831562261727703E-3</c:v>
                </c:pt>
                <c:pt idx="32">
                  <c:v>1.8510944248942046E-3</c:v>
                </c:pt>
                <c:pt idx="33">
                  <c:v>1.9586343993660913E-3</c:v>
                </c:pt>
                <c:pt idx="34">
                  <c:v>2.0179362850857581E-3</c:v>
                </c:pt>
                <c:pt idx="35">
                  <c:v>2.2370721991108447E-3</c:v>
                </c:pt>
                <c:pt idx="36">
                  <c:v>2.2105366353099348E-3</c:v>
                </c:pt>
                <c:pt idx="37">
                  <c:v>2.046580797242013E-3</c:v>
                </c:pt>
                <c:pt idx="38">
                  <c:v>2.1040143028058966E-3</c:v>
                </c:pt>
                <c:pt idx="39">
                  <c:v>2.2052464340124749E-3</c:v>
                </c:pt>
                <c:pt idx="40">
                  <c:v>2.198676787390975E-3</c:v>
                </c:pt>
                <c:pt idx="41">
                  <c:v>2.2346238527380679E-3</c:v>
                </c:pt>
                <c:pt idx="42">
                  <c:v>2.2238454285669392E-3</c:v>
                </c:pt>
                <c:pt idx="43">
                  <c:v>2.3410729858351835E-3</c:v>
                </c:pt>
                <c:pt idx="44">
                  <c:v>2.3736207039006998E-3</c:v>
                </c:pt>
                <c:pt idx="45">
                  <c:v>2.3895291942734164E-3</c:v>
                </c:pt>
                <c:pt idx="46">
                  <c:v>2.1820164019251396E-3</c:v>
                </c:pt>
                <c:pt idx="47">
                  <c:v>2.2967728528056888E-3</c:v>
                </c:pt>
                <c:pt idx="48">
                  <c:v>2.3368707290803378E-3</c:v>
                </c:pt>
                <c:pt idx="49">
                  <c:v>2.3124199990820883E-3</c:v>
                </c:pt>
                <c:pt idx="50">
                  <c:v>1.9921781316941996E-3</c:v>
                </c:pt>
                <c:pt idx="51">
                  <c:v>1.2200826550676249E-3</c:v>
                </c:pt>
                <c:pt idx="52">
                  <c:v>2.237247144592139E-3</c:v>
                </c:pt>
                <c:pt idx="53">
                  <c:v>2.1906324183693514E-3</c:v>
                </c:pt>
                <c:pt idx="54">
                  <c:v>2.2310773172591054E-3</c:v>
                </c:pt>
                <c:pt idx="55">
                  <c:v>2.2281257098315456E-3</c:v>
                </c:pt>
                <c:pt idx="56">
                  <c:v>2.2479012587774752E-3</c:v>
                </c:pt>
                <c:pt idx="57">
                  <c:v>2.2454382563179593E-3</c:v>
                </c:pt>
                <c:pt idx="58">
                  <c:v>2.2454634337939821E-3</c:v>
                </c:pt>
                <c:pt idx="59">
                  <c:v>2.1796590468803529E-3</c:v>
                </c:pt>
              </c:numCache>
            </c:numRef>
          </c:val>
          <c:extLst>
            <c:ext xmlns:c16="http://schemas.microsoft.com/office/drawing/2014/chart" uri="{C3380CC4-5D6E-409C-BE32-E72D297353CC}">
              <c16:uniqueId val="{00000005-23F8-43D7-B49F-79417F137A27}"/>
            </c:ext>
          </c:extLst>
        </c:ser>
        <c:dLbls>
          <c:showLegendKey val="0"/>
          <c:showVal val="0"/>
          <c:showCatName val="0"/>
          <c:showSerName val="0"/>
          <c:showPercent val="0"/>
          <c:showBubbleSize val="0"/>
        </c:dLbls>
        <c:axId val="1111218680"/>
        <c:axId val="1153464352"/>
      </c:areaChart>
      <c:catAx>
        <c:axId val="1111218680"/>
        <c:scaling>
          <c:orientation val="minMax"/>
        </c:scaling>
        <c:delete val="0"/>
        <c:axPos val="b"/>
        <c:majorGridlines>
          <c:spPr>
            <a:ln w="12700">
              <a:no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53464352"/>
        <c:crossesAt val="0"/>
        <c:auto val="1"/>
        <c:lblAlgn val="ctr"/>
        <c:lblOffset val="100"/>
        <c:tickLblSkip val="10"/>
        <c:tickMarkSkip val="10"/>
        <c:noMultiLvlLbl val="0"/>
      </c:catAx>
      <c:valAx>
        <c:axId val="1153464352"/>
        <c:scaling>
          <c:orientation val="minMax"/>
          <c:max val="5.1000000000000011E-2"/>
          <c:min val="0"/>
        </c:scaling>
        <c:delete val="0"/>
        <c:axPos val="l"/>
        <c:majorGridlines>
          <c:spPr>
            <a:ln w="3175">
              <a:solidFill>
                <a:schemeClr val="bg1">
                  <a:lumMod val="75000"/>
                </a:schemeClr>
              </a:solidFill>
              <a:prstDash val="sysDash"/>
            </a:ln>
          </c:spPr>
        </c:majorGridlines>
        <c:title>
          <c:tx>
            <c:rich>
              <a:bodyPr/>
              <a:lstStyle/>
              <a:p>
                <a:pPr>
                  <a:defRPr sz="2050" b="0" i="0" u="none" strike="noStrike" baseline="0">
                    <a:solidFill>
                      <a:srgbClr val="000000"/>
                    </a:solidFill>
                    <a:latin typeface="Arial"/>
                    <a:ea typeface="Arial"/>
                    <a:cs typeface="Arial"/>
                  </a:defRPr>
                </a:pPr>
                <a:r>
                  <a:rPr lang="en-US" sz="1350" b="0"/>
                  <a:t>Excluded </a:t>
                </a:r>
                <a:r>
                  <a:rPr lang="en-US" sz="1350" b="0" baseline="0"/>
                  <a:t>income as a share of national income</a:t>
                </a:r>
                <a:endParaRPr lang="en-US" sz="1350" b="0"/>
              </a:p>
            </c:rich>
          </c:tx>
          <c:layout>
            <c:manualLayout>
              <c:xMode val="edge"/>
              <c:yMode val="edge"/>
              <c:x val="2.559649972584269E-2"/>
              <c:y val="0.139390014043970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11218680"/>
        <c:crosses val="autoZero"/>
        <c:crossBetween val="midCat"/>
        <c:majorUnit val="1.0000000000000002E-2"/>
      </c:valAx>
      <c:spPr>
        <a:solidFill>
          <a:srgbClr val="FFFFFF"/>
        </a:solidFill>
        <a:ln w="6350">
          <a:solidFill>
            <a:srgbClr val="000000"/>
          </a:solid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96"/>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6122191568614"/>
          <c:y val="1.9434896724865914E-2"/>
          <c:w val="0.8463478812833678"/>
          <c:h val="0.92134771197078624"/>
        </c:manualLayout>
      </c:layout>
      <c:lineChart>
        <c:grouping val="standard"/>
        <c:varyColors val="0"/>
        <c:ser>
          <c:idx val="2"/>
          <c:order val="0"/>
          <c:tx>
            <c:v>Top 1%</c:v>
          </c:tx>
          <c:spPr>
            <a:ln w="34925">
              <a:solidFill>
                <a:schemeClr val="tx1"/>
              </a:solidFill>
              <a:prstDash val="solid"/>
            </a:ln>
          </c:spPr>
          <c:marker>
            <c:symbol val="none"/>
          </c:marker>
          <c:cat>
            <c:numRef>
              <c:f>'F2'!$A$33:$A$93</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'F2'!$B$33:$B$93</c:f>
              <c:numCache>
                <c:formatCode>0.00</c:formatCode>
                <c:ptCount val="61"/>
                <c:pt idx="0">
                  <c:v>-0.14334875218155602</c:v>
                </c:pt>
                <c:pt idx="2">
                  <c:v>-0.15181227308566358</c:v>
                </c:pt>
                <c:pt idx="4">
                  <c:v>-0.11556118510893526</c:v>
                </c:pt>
                <c:pt idx="6">
                  <c:v>-0.16387332690699224</c:v>
                </c:pt>
                <c:pt idx="7">
                  <c:v>-0.13513871941165517</c:v>
                </c:pt>
                <c:pt idx="8">
                  <c:v>-0.12378457710216506</c:v>
                </c:pt>
                <c:pt idx="9">
                  <c:v>-0.12090397790941315</c:v>
                </c:pt>
                <c:pt idx="10">
                  <c:v>-0.13510991557887098</c:v>
                </c:pt>
                <c:pt idx="11">
                  <c:v>-0.11613157239289129</c:v>
                </c:pt>
                <c:pt idx="12">
                  <c:v>-0.11376129342397096</c:v>
                </c:pt>
                <c:pt idx="13">
                  <c:v>-9.3866080334850666E-2</c:v>
                </c:pt>
                <c:pt idx="14">
                  <c:v>-0.13097659887151974</c:v>
                </c:pt>
                <c:pt idx="15">
                  <c:v>-0.13312572269739142</c:v>
                </c:pt>
                <c:pt idx="16">
                  <c:v>-6.9031810001379812E-2</c:v>
                </c:pt>
                <c:pt idx="17">
                  <c:v>-9.0706539793167229E-2</c:v>
                </c:pt>
                <c:pt idx="18">
                  <c:v>-9.6658274967861835E-2</c:v>
                </c:pt>
                <c:pt idx="19">
                  <c:v>-9.8725004920501014E-2</c:v>
                </c:pt>
                <c:pt idx="20">
                  <c:v>-0.11026492203014548</c:v>
                </c:pt>
                <c:pt idx="21">
                  <c:v>-0.11428721288201382</c:v>
                </c:pt>
                <c:pt idx="22">
                  <c:v>-9.0012461438489233E-2</c:v>
                </c:pt>
                <c:pt idx="23">
                  <c:v>-7.9484408145748253E-2</c:v>
                </c:pt>
                <c:pt idx="24">
                  <c:v>-8.5184204947591491E-2</c:v>
                </c:pt>
                <c:pt idx="25">
                  <c:v>-6.4359200739023958E-2</c:v>
                </c:pt>
                <c:pt idx="27">
                  <c:v>-6.9948744198761181E-2</c:v>
                </c:pt>
                <c:pt idx="28">
                  <c:v>-4.1313353968920608E-2</c:v>
                </c:pt>
                <c:pt idx="29">
                  <c:v>-5.2786983290159517E-2</c:v>
                </c:pt>
                <c:pt idx="30">
                  <c:v>-7.9180044455963439E-2</c:v>
                </c:pt>
                <c:pt idx="31">
                  <c:v>-5.6443351630849903E-2</c:v>
                </c:pt>
                <c:pt idx="32">
                  <c:v>0</c:v>
                </c:pt>
                <c:pt idx="33">
                  <c:v>-9.8107270999982232E-2</c:v>
                </c:pt>
                <c:pt idx="34">
                  <c:v>-8.4736203431809431E-2</c:v>
                </c:pt>
                <c:pt idx="35">
                  <c:v>-0.10868889277607374</c:v>
                </c:pt>
                <c:pt idx="36">
                  <c:v>-8.9858396505611282E-2</c:v>
                </c:pt>
                <c:pt idx="37">
                  <c:v>-5.6900443095928011E-2</c:v>
                </c:pt>
                <c:pt idx="38">
                  <c:v>-4.6779718738018672E-2</c:v>
                </c:pt>
                <c:pt idx="39">
                  <c:v>-3.9431401644327013E-2</c:v>
                </c:pt>
                <c:pt idx="40">
                  <c:v>-3.1355493711371363E-2</c:v>
                </c:pt>
                <c:pt idx="41">
                  <c:v>-4.9271087172948758E-2</c:v>
                </c:pt>
                <c:pt idx="42">
                  <c:v>-6.3331147656785214E-2</c:v>
                </c:pt>
                <c:pt idx="43">
                  <c:v>-2.2479766295768755E-3</c:v>
                </c:pt>
                <c:pt idx="44">
                  <c:v>4.0698174715081414E-2</c:v>
                </c:pt>
                <c:pt idx="45">
                  <c:v>1.6951417727692486E-2</c:v>
                </c:pt>
                <c:pt idx="46">
                  <c:v>-3.2133578623128045E-2</c:v>
                </c:pt>
                <c:pt idx="47">
                  <c:v>-1.2945242821893466E-2</c:v>
                </c:pt>
                <c:pt idx="48">
                  <c:v>-0.18166939636607427</c:v>
                </c:pt>
                <c:pt idx="49">
                  <c:v>-0.20393081602144703</c:v>
                </c:pt>
                <c:pt idx="50">
                  <c:v>-0.2688088892424334</c:v>
                </c:pt>
                <c:pt idx="51">
                  <c:v>-0.21969244118938414</c:v>
                </c:pt>
                <c:pt idx="52">
                  <c:v>-0.14954946892217491</c:v>
                </c:pt>
                <c:pt idx="53">
                  <c:v>-0.16697762990250109</c:v>
                </c:pt>
                <c:pt idx="54">
                  <c:v>-0.17832437870114182</c:v>
                </c:pt>
                <c:pt idx="55">
                  <c:v>-0.11844709065726156</c:v>
                </c:pt>
                <c:pt idx="56">
                  <c:v>-0.13997175862353328</c:v>
                </c:pt>
                <c:pt idx="57">
                  <c:v>-0.13079341907394348</c:v>
                </c:pt>
                <c:pt idx="58">
                  <c:v>-0.12314187565347634</c:v>
                </c:pt>
                <c:pt idx="59">
                  <c:v>-0.16527413660830936</c:v>
                </c:pt>
              </c:numCache>
            </c:numRef>
          </c:val>
          <c:smooth val="0"/>
          <c:extLst>
            <c:ext xmlns:c16="http://schemas.microsoft.com/office/drawing/2014/chart" uri="{C3380CC4-5D6E-409C-BE32-E72D297353CC}">
              <c16:uniqueId val="{00000000-2534-429B-B232-67CADBADCE0E}"/>
            </c:ext>
          </c:extLst>
        </c:ser>
        <c:ser>
          <c:idx val="0"/>
          <c:order val="1"/>
          <c:tx>
            <c:strRef>
              <c:f>'F2'!$E$32</c:f>
              <c:strCache>
                <c:ptCount val="1"/>
                <c:pt idx="0">
                  <c:v>Reck-Iselin (2024) Figure 1(d)</c:v>
                </c:pt>
              </c:strCache>
            </c:strRef>
          </c:tx>
          <c:spPr>
            <a:ln w="22225">
              <a:prstDash val="sysDash"/>
            </a:ln>
          </c:spPr>
          <c:marker>
            <c:symbol val="none"/>
          </c:marker>
          <c:val>
            <c:numRef>
              <c:f>'F2'!$E$33:$E$92</c:f>
              <c:numCache>
                <c:formatCode>0.00</c:formatCode>
                <c:ptCount val="60"/>
                <c:pt idx="0">
                  <c:v>0.1254875</c:v>
                </c:pt>
                <c:pt idx="1">
                  <c:v>0.1236421</c:v>
                </c:pt>
                <c:pt idx="2">
                  <c:v>0.1238407</c:v>
                </c:pt>
                <c:pt idx="3">
                  <c:v>0.13980770000000001</c:v>
                </c:pt>
                <c:pt idx="4">
                  <c:v>0.15669910000000001</c:v>
                </c:pt>
                <c:pt idx="5">
                  <c:v>0.1418035</c:v>
                </c:pt>
                <c:pt idx="6">
                  <c:v>0.1189211</c:v>
                </c:pt>
                <c:pt idx="7">
                  <c:v>0.1007663</c:v>
                </c:pt>
                <c:pt idx="8">
                  <c:v>0.1061922</c:v>
                </c:pt>
                <c:pt idx="9">
                  <c:v>0.1193568</c:v>
                </c:pt>
                <c:pt idx="10">
                  <c:v>0.11844440000000001</c:v>
                </c:pt>
                <c:pt idx="11">
                  <c:v>0.1114074</c:v>
                </c:pt>
                <c:pt idx="12">
                  <c:v>0.11546579999999999</c:v>
                </c:pt>
                <c:pt idx="13">
                  <c:v>0.14705380000000001</c:v>
                </c:pt>
                <c:pt idx="14">
                  <c:v>0.1059076</c:v>
                </c:pt>
                <c:pt idx="15">
                  <c:v>0.1190855</c:v>
                </c:pt>
                <c:pt idx="16">
                  <c:v>0.11284279999999999</c:v>
                </c:pt>
                <c:pt idx="17">
                  <c:v>0.13060740000000001</c:v>
                </c:pt>
                <c:pt idx="18">
                  <c:v>0.13694870000000001</c:v>
                </c:pt>
                <c:pt idx="19">
                  <c:v>0.1228303</c:v>
                </c:pt>
                <c:pt idx="20">
                  <c:v>0.1162417</c:v>
                </c:pt>
                <c:pt idx="21">
                  <c:v>0.12850839999999999</c:v>
                </c:pt>
                <c:pt idx="22">
                  <c:v>0.11989809999999999</c:v>
                </c:pt>
                <c:pt idx="23">
                  <c:v>0.11581660000000001</c:v>
                </c:pt>
                <c:pt idx="24">
                  <c:v>0.1206769</c:v>
                </c:pt>
                <c:pt idx="25">
                  <c:v>0.1166869</c:v>
                </c:pt>
                <c:pt idx="26">
                  <c:v>0.1184751</c:v>
                </c:pt>
                <c:pt idx="27">
                  <c:v>2.79732E-2</c:v>
                </c:pt>
                <c:pt idx="28">
                  <c:v>-7.4052999999999994E-2</c:v>
                </c:pt>
                <c:pt idx="29">
                  <c:v>-5.45239E-2</c:v>
                </c:pt>
                <c:pt idx="30">
                  <c:v>-6.71794E-2</c:v>
                </c:pt>
                <c:pt idx="31">
                  <c:v>-3.2240900000000003E-2</c:v>
                </c:pt>
                <c:pt idx="32">
                  <c:v>-8.1801399999999996E-2</c:v>
                </c:pt>
                <c:pt idx="33">
                  <c:v>-6.2576699999999999E-2</c:v>
                </c:pt>
                <c:pt idx="34">
                  <c:v>-6.9270499999999999E-2</c:v>
                </c:pt>
                <c:pt idx="35">
                  <c:v>-9.83068E-2</c:v>
                </c:pt>
                <c:pt idx="36">
                  <c:v>-0.13527169999999999</c:v>
                </c:pt>
                <c:pt idx="37">
                  <c:v>-0.16657649999999999</c:v>
                </c:pt>
                <c:pt idx="38">
                  <c:v>-0.2127822</c:v>
                </c:pt>
                <c:pt idx="39">
                  <c:v>-0.2286929</c:v>
                </c:pt>
                <c:pt idx="40">
                  <c:v>-0.29254390000000002</c:v>
                </c:pt>
                <c:pt idx="41">
                  <c:v>-0.2364356</c:v>
                </c:pt>
                <c:pt idx="42">
                  <c:v>-0.22618260000000001</c:v>
                </c:pt>
                <c:pt idx="43">
                  <c:v>-0.25531890000000002</c:v>
                </c:pt>
                <c:pt idx="44">
                  <c:v>-0.31869330000000001</c:v>
                </c:pt>
                <c:pt idx="45">
                  <c:v>-0.38977840000000002</c:v>
                </c:pt>
                <c:pt idx="46">
                  <c:v>-0.45913310000000002</c:v>
                </c:pt>
                <c:pt idx="47">
                  <c:v>-0.46180189999999999</c:v>
                </c:pt>
                <c:pt idx="48">
                  <c:v>-0.41183449999999999</c:v>
                </c:pt>
                <c:pt idx="49">
                  <c:v>-0.30070409999999997</c:v>
                </c:pt>
                <c:pt idx="50">
                  <c:v>-0.36582540000000002</c:v>
                </c:pt>
                <c:pt idx="51">
                  <c:v>-0.3674173</c:v>
                </c:pt>
                <c:pt idx="52">
                  <c:v>-0.4269753</c:v>
                </c:pt>
                <c:pt idx="53">
                  <c:v>-0.32767180000000001</c:v>
                </c:pt>
                <c:pt idx="54">
                  <c:v>-0.33650770000000002</c:v>
                </c:pt>
                <c:pt idx="55">
                  <c:v>-0.32413259999999999</c:v>
                </c:pt>
                <c:pt idx="56">
                  <c:v>-0.30804979999999998</c:v>
                </c:pt>
                <c:pt idx="57">
                  <c:v>-0.32302059999999999</c:v>
                </c:pt>
                <c:pt idx="58">
                  <c:v>-0.32366200000000001</c:v>
                </c:pt>
                <c:pt idx="59">
                  <c:v>-0.27060519999999999</c:v>
                </c:pt>
              </c:numCache>
            </c:numRef>
          </c:val>
          <c:smooth val="0"/>
          <c:extLst>
            <c:ext xmlns:c16="http://schemas.microsoft.com/office/drawing/2014/chart" uri="{C3380CC4-5D6E-409C-BE32-E72D297353CC}">
              <c16:uniqueId val="{00000001-2534-429B-B232-67CADBADCE0E}"/>
            </c:ext>
          </c:extLst>
        </c:ser>
        <c:dLbls>
          <c:showLegendKey val="0"/>
          <c:showVal val="0"/>
          <c:showCatName val="0"/>
          <c:showSerName val="0"/>
          <c:showPercent val="0"/>
          <c:showBubbleSize val="0"/>
        </c:dLbls>
        <c:smooth val="0"/>
        <c:axId val="1121011000"/>
        <c:axId val="1108846192"/>
      </c:lineChart>
      <c:catAx>
        <c:axId val="112101100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08846192"/>
        <c:crossesAt val="-0.5"/>
        <c:auto val="1"/>
        <c:lblAlgn val="ctr"/>
        <c:lblOffset val="100"/>
        <c:tickLblSkip val="10"/>
        <c:tickMarkSkip val="10"/>
        <c:noMultiLvlLbl val="0"/>
      </c:catAx>
      <c:valAx>
        <c:axId val="1108846192"/>
        <c:scaling>
          <c:orientation val="minMax"/>
          <c:max val="1"/>
          <c:min val="-0.5"/>
        </c:scaling>
        <c:delete val="0"/>
        <c:axPos val="l"/>
        <c:majorGridlines>
          <c:spPr>
            <a:ln w="6350">
              <a:solidFill>
                <a:schemeClr val="bg1">
                  <a:lumMod val="50000"/>
                </a:schemeClr>
              </a:solidFill>
              <a:prstDash val="sysDot"/>
            </a:ln>
          </c:spPr>
        </c:majorGridlines>
        <c:title>
          <c:tx>
            <c:rich>
              <a:bodyPr/>
              <a:lstStyle/>
              <a:p>
                <a:pPr>
                  <a:defRPr sz="1300" b="0" i="0" u="none" strike="noStrike" baseline="0">
                    <a:solidFill>
                      <a:srgbClr val="000000"/>
                    </a:solidFill>
                    <a:latin typeface="Arial"/>
                    <a:ea typeface="Arial"/>
                    <a:cs typeface="Arial"/>
                  </a:defRPr>
                </a:pPr>
                <a:r>
                  <a:rPr lang="en-US" sz="1300" b="0"/>
                  <a:t>Change in top 1% pre-tax income share (pp)</a:t>
                </a:r>
              </a:p>
            </c:rich>
          </c:tx>
          <c:layout>
            <c:manualLayout>
              <c:xMode val="edge"/>
              <c:yMode val="edge"/>
              <c:x val="3.3515397770174994E-4"/>
              <c:y val="0.1141303330356624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21011000"/>
        <c:crosses val="autoZero"/>
        <c:crossBetween val="midCat"/>
        <c:majorUnit val="0.5"/>
      </c:valAx>
      <c:spPr>
        <a:solidFill>
          <a:srgbClr val="FFFFFF"/>
        </a:solidFill>
        <a:ln w="3175">
          <a:noFill/>
          <a:prstDash val="solid"/>
        </a:ln>
      </c:spPr>
    </c:plotArea>
    <c:plotVisOnly val="1"/>
    <c:dispBlanksAs val="span"/>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98385367050344E-2"/>
          <c:y val="1.9434896724865914E-2"/>
          <c:w val="0.85978371210365323"/>
          <c:h val="0.92134771197078624"/>
        </c:manualLayout>
      </c:layout>
      <c:lineChart>
        <c:grouping val="standard"/>
        <c:varyColors val="0"/>
        <c:ser>
          <c:idx val="2"/>
          <c:order val="0"/>
          <c:tx>
            <c:v>Top 1%</c:v>
          </c:tx>
          <c:spPr>
            <a:ln w="34925">
              <a:solidFill>
                <a:schemeClr val="tx1"/>
              </a:solidFill>
              <a:prstDash val="solid"/>
            </a:ln>
          </c:spPr>
          <c:marker>
            <c:symbol val="none"/>
          </c:marker>
          <c:cat>
            <c:numRef>
              <c:f>'F2'!$A$33:$A$93</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'F2'!$I$33:$I$92</c:f>
              <c:numCache>
                <c:formatCode>General</c:formatCode>
                <c:ptCount val="60"/>
                <c:pt idx="0" formatCode="0">
                  <c:v>17</c:v>
                </c:pt>
                <c:pt idx="2" formatCode="0">
                  <c:v>19</c:v>
                </c:pt>
                <c:pt idx="4" formatCode="0">
                  <c:v>17</c:v>
                </c:pt>
                <c:pt idx="6" formatCode="0">
                  <c:v>16</c:v>
                </c:pt>
                <c:pt idx="7" formatCode="0">
                  <c:v>17</c:v>
                </c:pt>
                <c:pt idx="8" formatCode="0">
                  <c:v>15</c:v>
                </c:pt>
                <c:pt idx="9" formatCode="0">
                  <c:v>17</c:v>
                </c:pt>
                <c:pt idx="10" formatCode="0">
                  <c:v>16</c:v>
                </c:pt>
                <c:pt idx="11" formatCode="0">
                  <c:v>15</c:v>
                </c:pt>
                <c:pt idx="12" formatCode="0">
                  <c:v>17</c:v>
                </c:pt>
                <c:pt idx="13" formatCode="0">
                  <c:v>18</c:v>
                </c:pt>
                <c:pt idx="14" formatCode="0">
                  <c:v>16</c:v>
                </c:pt>
                <c:pt idx="15" formatCode="0">
                  <c:v>17</c:v>
                </c:pt>
                <c:pt idx="16" formatCode="0">
                  <c:v>19</c:v>
                </c:pt>
                <c:pt idx="17" formatCode="0">
                  <c:v>18</c:v>
                </c:pt>
                <c:pt idx="18" formatCode="0">
                  <c:v>18</c:v>
                </c:pt>
                <c:pt idx="19" formatCode="0">
                  <c:v>18</c:v>
                </c:pt>
                <c:pt idx="20" formatCode="0">
                  <c:v>18</c:v>
                </c:pt>
                <c:pt idx="21" formatCode="0">
                  <c:v>18</c:v>
                </c:pt>
                <c:pt idx="22" formatCode="0">
                  <c:v>19</c:v>
                </c:pt>
                <c:pt idx="23" formatCode="0">
                  <c:v>19</c:v>
                </c:pt>
                <c:pt idx="24" formatCode="0">
                  <c:v>18</c:v>
                </c:pt>
                <c:pt idx="25" formatCode="0">
                  <c:v>20</c:v>
                </c:pt>
                <c:pt idx="26" formatCode="0">
                  <c:v>20</c:v>
                </c:pt>
                <c:pt idx="27" formatCode="0">
                  <c:v>17</c:v>
                </c:pt>
                <c:pt idx="28" formatCode="0">
                  <c:v>18</c:v>
                </c:pt>
                <c:pt idx="29" formatCode="0">
                  <c:v>17</c:v>
                </c:pt>
                <c:pt idx="30" formatCode="0">
                  <c:v>18</c:v>
                </c:pt>
                <c:pt idx="31" formatCode="0">
                  <c:v>19</c:v>
                </c:pt>
                <c:pt idx="32" formatCode="0">
                  <c:v>17</c:v>
                </c:pt>
                <c:pt idx="33" formatCode="0">
                  <c:v>19</c:v>
                </c:pt>
                <c:pt idx="34" formatCode="0">
                  <c:v>17</c:v>
                </c:pt>
                <c:pt idx="35" formatCode="0">
                  <c:v>16</c:v>
                </c:pt>
                <c:pt idx="36" formatCode="0">
                  <c:v>18</c:v>
                </c:pt>
                <c:pt idx="37" formatCode="0">
                  <c:v>18</c:v>
                </c:pt>
                <c:pt idx="38" formatCode="0">
                  <c:v>17</c:v>
                </c:pt>
                <c:pt idx="39" formatCode="0">
                  <c:v>18</c:v>
                </c:pt>
                <c:pt idx="40" formatCode="0">
                  <c:v>19</c:v>
                </c:pt>
                <c:pt idx="41" formatCode="0">
                  <c:v>19</c:v>
                </c:pt>
                <c:pt idx="42" formatCode="0">
                  <c:v>18</c:v>
                </c:pt>
                <c:pt idx="43" formatCode="0">
                  <c:v>18</c:v>
                </c:pt>
                <c:pt idx="44" formatCode="0">
                  <c:v>19</c:v>
                </c:pt>
                <c:pt idx="45" formatCode="0">
                  <c:v>19</c:v>
                </c:pt>
                <c:pt idx="46" formatCode="0">
                  <c:v>20</c:v>
                </c:pt>
                <c:pt idx="47" formatCode="0">
                  <c:v>21</c:v>
                </c:pt>
                <c:pt idx="48" formatCode="0">
                  <c:v>18</c:v>
                </c:pt>
                <c:pt idx="49" formatCode="0">
                  <c:v>18</c:v>
                </c:pt>
                <c:pt idx="50" formatCode="0">
                  <c:v>16</c:v>
                </c:pt>
                <c:pt idx="51" formatCode="0">
                  <c:v>16</c:v>
                </c:pt>
                <c:pt idx="52" formatCode="0">
                  <c:v>17</c:v>
                </c:pt>
                <c:pt idx="53" formatCode="0">
                  <c:v>16</c:v>
                </c:pt>
                <c:pt idx="54" formatCode="0">
                  <c:v>16</c:v>
                </c:pt>
                <c:pt idx="55" formatCode="0">
                  <c:v>16</c:v>
                </c:pt>
                <c:pt idx="56" formatCode="0">
                  <c:v>16</c:v>
                </c:pt>
                <c:pt idx="57" formatCode="0">
                  <c:v>16</c:v>
                </c:pt>
                <c:pt idx="58" formatCode="0">
                  <c:v>17</c:v>
                </c:pt>
                <c:pt idx="59" formatCode="0">
                  <c:v>16</c:v>
                </c:pt>
              </c:numCache>
            </c:numRef>
          </c:val>
          <c:smooth val="0"/>
          <c:extLst>
            <c:ext xmlns:c16="http://schemas.microsoft.com/office/drawing/2014/chart" uri="{C3380CC4-5D6E-409C-BE32-E72D297353CC}">
              <c16:uniqueId val="{00000000-C395-40E0-871D-124AE749A5D8}"/>
            </c:ext>
          </c:extLst>
        </c:ser>
        <c:ser>
          <c:idx val="0"/>
          <c:order val="1"/>
          <c:tx>
            <c:strRef>
              <c:f>'F2'!$J$32</c:f>
              <c:strCache>
                <c:ptCount val="1"/>
                <c:pt idx="0">
                  <c:v>average</c:v>
                </c:pt>
              </c:strCache>
            </c:strRef>
          </c:tx>
          <c:spPr>
            <a:ln w="19050">
              <a:solidFill>
                <a:schemeClr val="tx1">
                  <a:lumMod val="50000"/>
                  <a:lumOff val="50000"/>
                </a:schemeClr>
              </a:solidFill>
              <a:prstDash val="sysDash"/>
            </a:ln>
          </c:spPr>
          <c:marker>
            <c:symbol val="none"/>
          </c:marker>
          <c:val>
            <c:numRef>
              <c:f>'F2'!$J$33:$J$92</c:f>
              <c:numCache>
                <c:formatCode>0</c:formatCode>
                <c:ptCount val="60"/>
                <c:pt idx="0">
                  <c:v>17.578947368421051</c:v>
                </c:pt>
                <c:pt idx="1">
                  <c:v>17.578947368421051</c:v>
                </c:pt>
                <c:pt idx="2">
                  <c:v>17.578947368421051</c:v>
                </c:pt>
                <c:pt idx="3">
                  <c:v>17.578947368421051</c:v>
                </c:pt>
                <c:pt idx="4">
                  <c:v>17.578947368421051</c:v>
                </c:pt>
                <c:pt idx="5">
                  <c:v>17.578947368421051</c:v>
                </c:pt>
                <c:pt idx="6">
                  <c:v>17.578947368421051</c:v>
                </c:pt>
                <c:pt idx="7">
                  <c:v>17.578947368421051</c:v>
                </c:pt>
                <c:pt idx="8">
                  <c:v>17.578947368421051</c:v>
                </c:pt>
                <c:pt idx="9">
                  <c:v>17.578947368421051</c:v>
                </c:pt>
                <c:pt idx="10">
                  <c:v>17.578947368421051</c:v>
                </c:pt>
                <c:pt idx="11">
                  <c:v>17.578947368421051</c:v>
                </c:pt>
                <c:pt idx="12">
                  <c:v>17.578947368421051</c:v>
                </c:pt>
                <c:pt idx="13">
                  <c:v>17.578947368421051</c:v>
                </c:pt>
                <c:pt idx="14">
                  <c:v>17.578947368421051</c:v>
                </c:pt>
                <c:pt idx="15">
                  <c:v>17.578947368421051</c:v>
                </c:pt>
                <c:pt idx="16">
                  <c:v>17.578947368421051</c:v>
                </c:pt>
                <c:pt idx="17">
                  <c:v>17.578947368421051</c:v>
                </c:pt>
                <c:pt idx="18">
                  <c:v>17.578947368421051</c:v>
                </c:pt>
                <c:pt idx="19">
                  <c:v>17.578947368421051</c:v>
                </c:pt>
                <c:pt idx="20">
                  <c:v>17.578947368421051</c:v>
                </c:pt>
                <c:pt idx="21">
                  <c:v>17.578947368421051</c:v>
                </c:pt>
                <c:pt idx="22">
                  <c:v>17.578947368421051</c:v>
                </c:pt>
                <c:pt idx="23">
                  <c:v>17.578947368421051</c:v>
                </c:pt>
                <c:pt idx="24">
                  <c:v>17.578947368421051</c:v>
                </c:pt>
                <c:pt idx="25">
                  <c:v>17.578947368421051</c:v>
                </c:pt>
                <c:pt idx="26">
                  <c:v>17.578947368421051</c:v>
                </c:pt>
                <c:pt idx="27">
                  <c:v>17.578947368421051</c:v>
                </c:pt>
                <c:pt idx="28">
                  <c:v>17.578947368421051</c:v>
                </c:pt>
                <c:pt idx="29">
                  <c:v>17.578947368421051</c:v>
                </c:pt>
                <c:pt idx="30">
                  <c:v>17.578947368421051</c:v>
                </c:pt>
                <c:pt idx="31">
                  <c:v>17.578947368421051</c:v>
                </c:pt>
                <c:pt idx="32">
                  <c:v>17.578947368421051</c:v>
                </c:pt>
                <c:pt idx="33">
                  <c:v>17.578947368421051</c:v>
                </c:pt>
                <c:pt idx="34">
                  <c:v>17.578947368421051</c:v>
                </c:pt>
                <c:pt idx="35">
                  <c:v>17.578947368421051</c:v>
                </c:pt>
                <c:pt idx="36">
                  <c:v>17.578947368421051</c:v>
                </c:pt>
                <c:pt idx="37">
                  <c:v>17.578947368421051</c:v>
                </c:pt>
                <c:pt idx="38">
                  <c:v>17.578947368421051</c:v>
                </c:pt>
                <c:pt idx="39">
                  <c:v>17.578947368421051</c:v>
                </c:pt>
                <c:pt idx="40">
                  <c:v>17.578947368421051</c:v>
                </c:pt>
                <c:pt idx="41">
                  <c:v>17.578947368421051</c:v>
                </c:pt>
                <c:pt idx="42">
                  <c:v>17.578947368421051</c:v>
                </c:pt>
                <c:pt idx="43">
                  <c:v>17.578947368421051</c:v>
                </c:pt>
                <c:pt idx="44">
                  <c:v>17.578947368421051</c:v>
                </c:pt>
                <c:pt idx="45">
                  <c:v>17.578947368421051</c:v>
                </c:pt>
                <c:pt idx="46">
                  <c:v>17.578947368421051</c:v>
                </c:pt>
                <c:pt idx="47">
                  <c:v>17.578947368421051</c:v>
                </c:pt>
                <c:pt idx="48">
                  <c:v>17.578947368421051</c:v>
                </c:pt>
                <c:pt idx="49">
                  <c:v>17.578947368421051</c:v>
                </c:pt>
                <c:pt idx="50">
                  <c:v>17.578947368421051</c:v>
                </c:pt>
                <c:pt idx="51">
                  <c:v>17.578947368421051</c:v>
                </c:pt>
                <c:pt idx="52">
                  <c:v>17.578947368421051</c:v>
                </c:pt>
                <c:pt idx="53">
                  <c:v>17.578947368421051</c:v>
                </c:pt>
                <c:pt idx="54">
                  <c:v>17.578947368421051</c:v>
                </c:pt>
                <c:pt idx="55">
                  <c:v>17.578947368421051</c:v>
                </c:pt>
                <c:pt idx="56">
                  <c:v>17.578947368421051</c:v>
                </c:pt>
                <c:pt idx="57">
                  <c:v>17.578947368421051</c:v>
                </c:pt>
                <c:pt idx="58">
                  <c:v>17.578947368421051</c:v>
                </c:pt>
                <c:pt idx="59">
                  <c:v>17.578947368421051</c:v>
                </c:pt>
              </c:numCache>
            </c:numRef>
          </c:val>
          <c:smooth val="0"/>
          <c:extLst>
            <c:ext xmlns:c16="http://schemas.microsoft.com/office/drawing/2014/chart" uri="{C3380CC4-5D6E-409C-BE32-E72D297353CC}">
              <c16:uniqueId val="{00000001-C395-40E0-871D-124AE749A5D8}"/>
            </c:ext>
          </c:extLst>
        </c:ser>
        <c:dLbls>
          <c:showLegendKey val="0"/>
          <c:showVal val="0"/>
          <c:showCatName val="0"/>
          <c:showSerName val="0"/>
          <c:showPercent val="0"/>
          <c:showBubbleSize val="0"/>
        </c:dLbls>
        <c:smooth val="0"/>
        <c:axId val="1121011000"/>
        <c:axId val="1108846192"/>
      </c:lineChart>
      <c:catAx>
        <c:axId val="112101100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08846192"/>
        <c:crossesAt val="-5.000000000000001E-3"/>
        <c:auto val="1"/>
        <c:lblAlgn val="ctr"/>
        <c:lblOffset val="100"/>
        <c:tickLblSkip val="10"/>
        <c:tickMarkSkip val="10"/>
        <c:noMultiLvlLbl val="0"/>
      </c:catAx>
      <c:valAx>
        <c:axId val="1108846192"/>
        <c:scaling>
          <c:orientation val="minMax"/>
          <c:max val="30"/>
          <c:min val="0"/>
        </c:scaling>
        <c:delete val="0"/>
        <c:axPos val="l"/>
        <c:majorGridlines>
          <c:spPr>
            <a:ln w="6350">
              <a:solidFill>
                <a:schemeClr val="bg1">
                  <a:lumMod val="50000"/>
                </a:schemeClr>
              </a:solidFill>
              <a:prstDash val="sysDot"/>
            </a:ln>
          </c:spPr>
        </c:majorGridlines>
        <c:title>
          <c:tx>
            <c:rich>
              <a:bodyPr/>
              <a:lstStyle/>
              <a:p>
                <a:pPr>
                  <a:defRPr sz="1300" b="0" i="0" u="none" strike="noStrike" baseline="0">
                    <a:solidFill>
                      <a:srgbClr val="000000"/>
                    </a:solidFill>
                    <a:latin typeface="Arial"/>
                    <a:ea typeface="Arial"/>
                    <a:cs typeface="Arial"/>
                  </a:defRPr>
                </a:pPr>
                <a:r>
                  <a:rPr lang="en-US" sz="1300" b="0"/>
                  <a:t>Top 1% filer</a:t>
                </a:r>
                <a:r>
                  <a:rPr lang="en-US" sz="1300" b="0" baseline="0"/>
                  <a:t> share of underreported income</a:t>
                </a:r>
                <a:endParaRPr lang="en-US" sz="1300" b="0"/>
              </a:p>
            </c:rich>
          </c:tx>
          <c:layout>
            <c:manualLayout>
              <c:xMode val="edge"/>
              <c:yMode val="edge"/>
              <c:x val="4.4494203571399164E-4"/>
              <c:y val="0.12601844623296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21011000"/>
        <c:crosses val="autoZero"/>
        <c:crossBetween val="midCat"/>
        <c:majorUnit val="5"/>
      </c:valAx>
      <c:spPr>
        <a:solidFill>
          <a:srgbClr val="FFFFFF"/>
        </a:solidFill>
        <a:ln w="3175">
          <a:noFill/>
          <a:prstDash val="solid"/>
        </a:ln>
      </c:spPr>
    </c:plotArea>
    <c:plotVisOnly val="1"/>
    <c:dispBlanksAs val="span"/>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62379204608434E-2"/>
          <c:y val="5.5328638284858497E-2"/>
          <c:w val="0.82040663378899426"/>
          <c:h val="0.8373275909989577"/>
        </c:manualLayout>
      </c:layout>
      <c:scatterChart>
        <c:scatterStyle val="lineMarker"/>
        <c:varyColors val="0"/>
        <c:ser>
          <c:idx val="0"/>
          <c:order val="0"/>
          <c:tx>
            <c:strRef>
              <c:f>'F3'!$C$30</c:f>
              <c:strCache>
                <c:ptCount val="1"/>
                <c:pt idx="0">
                  <c:v>Detected underreported income</c:v>
                </c:pt>
              </c:strCache>
            </c:strRef>
          </c:tx>
          <c:spPr>
            <a:ln w="22225">
              <a:solidFill>
                <a:schemeClr val="tx1">
                  <a:lumMod val="65000"/>
                  <a:lumOff val="35000"/>
                </a:schemeClr>
              </a:solidFill>
            </a:ln>
          </c:spPr>
          <c:marker>
            <c:spPr>
              <a:solidFill>
                <a:schemeClr val="tx1">
                  <a:lumMod val="50000"/>
                  <a:lumOff val="50000"/>
                </a:schemeClr>
              </a:solidFill>
              <a:ln w="12700">
                <a:solidFill>
                  <a:schemeClr val="tx1">
                    <a:lumMod val="50000"/>
                    <a:lumOff val="50000"/>
                  </a:schemeClr>
                </a:solidFill>
              </a:ln>
            </c:spPr>
          </c:marker>
          <c:xVal>
            <c:numRef>
              <c:f>'F3'!$A$31:$A$34</c:f>
              <c:numCache>
                <c:formatCode>General</c:formatCode>
                <c:ptCount val="4"/>
                <c:pt idx="0">
                  <c:v>1</c:v>
                </c:pt>
                <c:pt idx="1">
                  <c:v>2</c:v>
                </c:pt>
                <c:pt idx="2">
                  <c:v>3</c:v>
                </c:pt>
                <c:pt idx="3">
                  <c:v>4</c:v>
                </c:pt>
              </c:numCache>
            </c:numRef>
          </c:xVal>
          <c:yVal>
            <c:numRef>
              <c:f>'F3'!$C$31:$C$34</c:f>
              <c:numCache>
                <c:formatCode>General</c:formatCode>
                <c:ptCount val="4"/>
                <c:pt idx="0">
                  <c:v>8</c:v>
                </c:pt>
                <c:pt idx="1">
                  <c:v>15</c:v>
                </c:pt>
                <c:pt idx="2">
                  <c:v>22</c:v>
                </c:pt>
                <c:pt idx="3">
                  <c:v>100</c:v>
                </c:pt>
              </c:numCache>
            </c:numRef>
          </c:yVal>
          <c:smooth val="0"/>
          <c:extLst>
            <c:ext xmlns:c16="http://schemas.microsoft.com/office/drawing/2014/chart" uri="{C3380CC4-5D6E-409C-BE32-E72D297353CC}">
              <c16:uniqueId val="{00000000-C1A8-471B-B646-AE44C70D7602}"/>
            </c:ext>
          </c:extLst>
        </c:ser>
        <c:ser>
          <c:idx val="1"/>
          <c:order val="1"/>
          <c:tx>
            <c:strRef>
              <c:f>'F3'!$F$30</c:f>
              <c:strCache>
                <c:ptCount val="1"/>
                <c:pt idx="0">
                  <c:v>Total underreported income:         detected + undet.</c:v>
                </c:pt>
              </c:strCache>
            </c:strRef>
          </c:tx>
          <c:spPr>
            <a:ln w="25400"/>
          </c:spPr>
          <c:marker>
            <c:spPr>
              <a:ln w="12700"/>
            </c:spPr>
          </c:marker>
          <c:xVal>
            <c:numRef>
              <c:f>'F3'!$A$31:$A$34</c:f>
              <c:numCache>
                <c:formatCode>General</c:formatCode>
                <c:ptCount val="4"/>
                <c:pt idx="0">
                  <c:v>1</c:v>
                </c:pt>
                <c:pt idx="1">
                  <c:v>2</c:v>
                </c:pt>
                <c:pt idx="2">
                  <c:v>3</c:v>
                </c:pt>
                <c:pt idx="3">
                  <c:v>4</c:v>
                </c:pt>
              </c:numCache>
            </c:numRef>
          </c:xVal>
          <c:yVal>
            <c:numRef>
              <c:f>'F3'!$F$31:$F$34</c:f>
              <c:numCache>
                <c:formatCode>General</c:formatCode>
                <c:ptCount val="4"/>
                <c:pt idx="0">
                  <c:v>22.4</c:v>
                </c:pt>
                <c:pt idx="1">
                  <c:v>42</c:v>
                </c:pt>
                <c:pt idx="2">
                  <c:v>61.599999999999994</c:v>
                </c:pt>
                <c:pt idx="3">
                  <c:v>280</c:v>
                </c:pt>
              </c:numCache>
            </c:numRef>
          </c:yVal>
          <c:smooth val="0"/>
          <c:extLst>
            <c:ext xmlns:c16="http://schemas.microsoft.com/office/drawing/2014/chart" uri="{C3380CC4-5D6E-409C-BE32-E72D297353CC}">
              <c16:uniqueId val="{00000001-C1A8-471B-B646-AE44C70D7602}"/>
            </c:ext>
          </c:extLst>
        </c:ser>
        <c:ser>
          <c:idx val="2"/>
          <c:order val="2"/>
          <c:tx>
            <c:v>Dist Consistent Multipliers</c:v>
          </c:tx>
          <c:spPr>
            <a:ln w="25400">
              <a:solidFill>
                <a:schemeClr val="accent1"/>
              </a:solidFill>
            </a:ln>
          </c:spPr>
          <c:marker>
            <c:spPr>
              <a:solidFill>
                <a:schemeClr val="accent1"/>
              </a:solidFill>
              <a:ln w="12700">
                <a:solidFill>
                  <a:schemeClr val="accent1"/>
                </a:solidFill>
              </a:ln>
            </c:spPr>
          </c:marker>
          <c:xVal>
            <c:numRef>
              <c:f>'F3'!$A$31:$A$34</c:f>
              <c:numCache>
                <c:formatCode>General</c:formatCode>
                <c:ptCount val="4"/>
                <c:pt idx="0">
                  <c:v>1</c:v>
                </c:pt>
                <c:pt idx="1">
                  <c:v>2</c:v>
                </c:pt>
                <c:pt idx="2">
                  <c:v>3</c:v>
                </c:pt>
                <c:pt idx="3">
                  <c:v>4</c:v>
                </c:pt>
              </c:numCache>
            </c:numRef>
          </c:xVal>
          <c:yVal>
            <c:numRef>
              <c:f>'F3'!$J$31:$J$34</c:f>
              <c:numCache>
                <c:formatCode>0</c:formatCode>
                <c:ptCount val="4"/>
                <c:pt idx="0">
                  <c:v>100.8</c:v>
                </c:pt>
                <c:pt idx="1">
                  <c:v>102</c:v>
                </c:pt>
                <c:pt idx="2">
                  <c:v>102.30000000000001</c:v>
                </c:pt>
                <c:pt idx="3" formatCode="General">
                  <c:v>100</c:v>
                </c:pt>
              </c:numCache>
            </c:numRef>
          </c:yVal>
          <c:smooth val="0"/>
          <c:extLst>
            <c:ext xmlns:c16="http://schemas.microsoft.com/office/drawing/2014/chart" uri="{C3380CC4-5D6E-409C-BE32-E72D297353CC}">
              <c16:uniqueId val="{00000002-C1A8-471B-B646-AE44C70D7602}"/>
            </c:ext>
          </c:extLst>
        </c:ser>
        <c:dLbls>
          <c:showLegendKey val="0"/>
          <c:showVal val="0"/>
          <c:showCatName val="0"/>
          <c:showSerName val="0"/>
          <c:showPercent val="0"/>
          <c:showBubbleSize val="0"/>
        </c:dLbls>
        <c:axId val="1111217504"/>
        <c:axId val="1111217896"/>
      </c:scatterChart>
      <c:valAx>
        <c:axId val="1111217504"/>
        <c:scaling>
          <c:orientation val="minMax"/>
          <c:max val="4"/>
          <c:min val="1"/>
        </c:scaling>
        <c:delete val="0"/>
        <c:axPos val="b"/>
        <c:title>
          <c:tx>
            <c:rich>
              <a:bodyPr/>
              <a:lstStyle/>
              <a:p>
                <a:pPr>
                  <a:defRPr/>
                </a:pPr>
                <a:r>
                  <a:rPr lang="en-US" sz="1200" b="0"/>
                  <a:t>Auditor detection level</a:t>
                </a:r>
              </a:p>
            </c:rich>
          </c:tx>
          <c:layout>
            <c:manualLayout>
              <c:xMode val="edge"/>
              <c:yMode val="edge"/>
              <c:x val="0.37365358741921967"/>
              <c:y val="0.94908242971171342"/>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11217896"/>
        <c:crossesAt val="0"/>
        <c:crossBetween val="midCat"/>
        <c:majorUnit val="1"/>
      </c:valAx>
      <c:valAx>
        <c:axId val="1111217896"/>
        <c:scaling>
          <c:orientation val="minMax"/>
          <c:max val="300"/>
          <c:min val="0"/>
        </c:scaling>
        <c:delete val="0"/>
        <c:axPos val="l"/>
        <c:majorGridlines>
          <c:spPr>
            <a:ln w="9525">
              <a:solidFill>
                <a:schemeClr val="bg1">
                  <a:lumMod val="75000"/>
                </a:schemeClr>
              </a:solidFill>
              <a:prstDash val="sysDot"/>
            </a:ln>
          </c:spPr>
        </c:majorGridlines>
        <c:numFmt formatCode="&quot;$&quot;#,##0"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midCat"/>
        <c:majorUnit val="50"/>
        <c:minorUnit val="2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50">
                <a:latin typeface="Arial" panose="020B0604020202020204" pitchFamily="34" charset="0"/>
                <a:cs typeface="Arial" panose="020B0604020202020204" pitchFamily="34" charset="0"/>
              </a:rPr>
              <a:t>Share of Underreported Business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spPr>
            <a:solidFill>
              <a:schemeClr val="tx1">
                <a:lumMod val="85000"/>
                <a:lumOff val="15000"/>
              </a:schemeClr>
            </a:solidFill>
            <a:ln>
              <a:solidFill>
                <a:schemeClr val="tx1">
                  <a:lumMod val="65000"/>
                  <a:lumOff val="35000"/>
                </a:schemeClr>
              </a:solidFill>
            </a:ln>
            <a:effectLst/>
          </c:spPr>
          <c:invertIfNegative val="0"/>
          <c:val>
            <c:numRef>
              <c:f>'[1]Figure 2B Data'!$B$22:$G$22</c:f>
              <c:numCache>
                <c:formatCode>0.0%</c:formatCode>
                <c:ptCount val="6"/>
                <c:pt idx="0">
                  <c:v>0.12953391486624571</c:v>
                </c:pt>
                <c:pt idx="1">
                  <c:v>0.35898903700000001</c:v>
                </c:pt>
                <c:pt idx="2">
                  <c:v>0.388067194</c:v>
                </c:pt>
                <c:pt idx="3">
                  <c:v>0.40300630199999998</c:v>
                </c:pt>
                <c:pt idx="4">
                  <c:v>0.38421685100000003</c:v>
                </c:pt>
                <c:pt idx="5">
                  <c:v>0.36682103199999999</c:v>
                </c:pt>
              </c:numCache>
            </c:numRef>
          </c:val>
          <c:extLst>
            <c:ext xmlns:c15="http://schemas.microsoft.com/office/drawing/2012/chart" uri="{02D57815-91ED-43cb-92C2-25804820EDAC}">
              <c15:filteredSeriesTitle>
                <c15:tx>
                  <c:strRef>
                    <c:extLst>
                      <c:ext uri="{02D57815-91ED-43cb-92C2-25804820EDAC}">
                        <c15:formulaRef>
                          <c15:sqref>'[1]Figure 2B Data'!$A$22</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0-B601-47CC-BDEC-98D9068C3589}"/>
            </c:ext>
          </c:extLst>
        </c:ser>
        <c:ser>
          <c:idx val="1"/>
          <c:order val="1"/>
          <c:spPr>
            <a:pattFill prst="smCheck">
              <a:fgClr>
                <a:schemeClr val="tx1">
                  <a:lumMod val="85000"/>
                  <a:lumOff val="15000"/>
                </a:schemeClr>
              </a:fgClr>
              <a:bgClr>
                <a:schemeClr val="bg1"/>
              </a:bgClr>
            </a:pattFill>
            <a:ln>
              <a:solidFill>
                <a:schemeClr val="tx1">
                  <a:lumMod val="50000"/>
                  <a:lumOff val="50000"/>
                </a:schemeClr>
              </a:solidFill>
            </a:ln>
            <a:effectLst/>
          </c:spPr>
          <c:invertIfNegative val="0"/>
          <c:val>
            <c:numRef>
              <c:f>'[1]Figure 2B Data'!$B$23:$G$23</c:f>
              <c:numCache>
                <c:formatCode>General</c:formatCode>
                <c:ptCount val="6"/>
                <c:pt idx="0" formatCode="0.0%">
                  <c:v>0.11728807261624964</c:v>
                </c:pt>
              </c:numCache>
            </c:numRef>
          </c:val>
          <c:extLst>
            <c:ext xmlns:c15="http://schemas.microsoft.com/office/drawing/2012/chart" uri="{02D57815-91ED-43cb-92C2-25804820EDAC}">
              <c15:filteredSeriesTitle>
                <c15:tx>
                  <c:strRef>
                    <c:extLst>
                      <c:ext uri="{02D57815-91ED-43cb-92C2-25804820EDAC}">
                        <c15:formulaRef>
                          <c15:sqref>'[1]Figure 2B Data'!$A$23</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1-B601-47CC-BDEC-98D9068C3589}"/>
            </c:ext>
          </c:extLst>
        </c:ser>
        <c:ser>
          <c:idx val="2"/>
          <c:order val="2"/>
          <c:spPr>
            <a:solidFill>
              <a:schemeClr val="bg1">
                <a:lumMod val="65000"/>
              </a:schemeClr>
            </a:solidFill>
            <a:ln>
              <a:solidFill>
                <a:schemeClr val="tx1">
                  <a:lumMod val="65000"/>
                  <a:lumOff val="35000"/>
                </a:schemeClr>
              </a:solidFill>
            </a:ln>
            <a:effectLst/>
          </c:spPr>
          <c:invertIfNegative val="0"/>
          <c:val>
            <c:numRef>
              <c:f>'[1]Figure 2B Data'!$B$24:$G$24</c:f>
              <c:numCache>
                <c:formatCode>0.0%</c:formatCode>
                <c:ptCount val="6"/>
                <c:pt idx="0">
                  <c:v>0.12977227675918968</c:v>
                </c:pt>
                <c:pt idx="1">
                  <c:v>2.2640899999999999E-2</c:v>
                </c:pt>
                <c:pt idx="2">
                  <c:v>1.3602899999999999E-2</c:v>
                </c:pt>
                <c:pt idx="3">
                  <c:v>1.1599399999999999E-2</c:v>
                </c:pt>
                <c:pt idx="4">
                  <c:v>1.6757899999999999E-2</c:v>
                </c:pt>
                <c:pt idx="5">
                  <c:v>1.8769999999999998E-2</c:v>
                </c:pt>
              </c:numCache>
            </c:numRef>
          </c:val>
          <c:extLst>
            <c:ext xmlns:c15="http://schemas.microsoft.com/office/drawing/2012/chart" uri="{02D57815-91ED-43cb-92C2-25804820EDAC}">
              <c15:filteredSeriesTitle>
                <c15:tx>
                  <c:strRef>
                    <c:extLst>
                      <c:ext uri="{02D57815-91ED-43cb-92C2-25804820EDAC}">
                        <c15:formulaRef>
                          <c15:sqref>'[1]Figure 2B Data'!$A$24</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2-B601-47CC-BDEC-98D9068C3589}"/>
            </c:ext>
          </c:extLst>
        </c:ser>
        <c:ser>
          <c:idx val="3"/>
          <c:order val="3"/>
          <c:spPr>
            <a:solidFill>
              <a:schemeClr val="bg1">
                <a:lumMod val="85000"/>
              </a:schemeClr>
            </a:solidFill>
            <a:ln>
              <a:solidFill>
                <a:schemeClr val="tx1">
                  <a:lumMod val="50000"/>
                  <a:lumOff val="50000"/>
                </a:schemeClr>
              </a:solidFill>
            </a:ln>
            <a:effectLst/>
          </c:spPr>
          <c:invertIfNegative val="0"/>
          <c:val>
            <c:numRef>
              <c:f>'[1]Figure 2B Data'!$B$25:$G$25</c:f>
              <c:numCache>
                <c:formatCode>0.0%</c:formatCode>
                <c:ptCount val="6"/>
                <c:pt idx="0">
                  <c:v>0.15737493449429601</c:v>
                </c:pt>
                <c:pt idx="1">
                  <c:v>7.8695298999999996E-2</c:v>
                </c:pt>
                <c:pt idx="2">
                  <c:v>8.1898767999999997E-2</c:v>
                </c:pt>
                <c:pt idx="3">
                  <c:v>8.8826434999999995E-2</c:v>
                </c:pt>
                <c:pt idx="4">
                  <c:v>0.10399697300000001</c:v>
                </c:pt>
                <c:pt idx="5">
                  <c:v>0.10114224300000001</c:v>
                </c:pt>
              </c:numCache>
            </c:numRef>
          </c:val>
          <c:extLst>
            <c:ext xmlns:c15="http://schemas.microsoft.com/office/drawing/2012/chart" uri="{02D57815-91ED-43cb-92C2-25804820EDAC}">
              <c15:filteredSeriesTitle>
                <c15:tx>
                  <c:strRef>
                    <c:extLst>
                      <c:ext uri="{02D57815-91ED-43cb-92C2-25804820EDAC}">
                        <c15:formulaRef>
                          <c15:sqref>'[1]Figure 2B Data'!$A$25</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3-B601-47CC-BDEC-98D9068C3589}"/>
            </c:ext>
          </c:extLst>
        </c:ser>
        <c:ser>
          <c:idx val="4"/>
          <c:order val="4"/>
          <c:spPr>
            <a:solidFill>
              <a:schemeClr val="tx1">
                <a:lumMod val="50000"/>
                <a:lumOff val="50000"/>
              </a:schemeClr>
            </a:solidFill>
            <a:ln>
              <a:solidFill>
                <a:schemeClr val="tx1">
                  <a:lumMod val="50000"/>
                  <a:lumOff val="50000"/>
                </a:schemeClr>
              </a:solidFill>
            </a:ln>
            <a:effectLst/>
          </c:spPr>
          <c:invertIfNegative val="0"/>
          <c:val>
            <c:numRef>
              <c:f>'[1]Figure 2B Data'!$B$26:$G$26</c:f>
              <c:numCache>
                <c:formatCode>0.0%</c:formatCode>
                <c:ptCount val="6"/>
                <c:pt idx="0">
                  <c:v>0.16348646332294006</c:v>
                </c:pt>
                <c:pt idx="1">
                  <c:v>0.18844893700000001</c:v>
                </c:pt>
                <c:pt idx="2">
                  <c:v>0.18198365899999999</c:v>
                </c:pt>
                <c:pt idx="3">
                  <c:v>0.164588656</c:v>
                </c:pt>
                <c:pt idx="4">
                  <c:v>0.16582543299999999</c:v>
                </c:pt>
                <c:pt idx="5">
                  <c:v>0.17346735199999999</c:v>
                </c:pt>
              </c:numCache>
            </c:numRef>
          </c:val>
          <c:extLst>
            <c:ext xmlns:c15="http://schemas.microsoft.com/office/drawing/2012/chart" uri="{02D57815-91ED-43cb-92C2-25804820EDAC}">
              <c15:filteredSeriesTitle>
                <c15:tx>
                  <c:strRef>
                    <c:extLst>
                      <c:ext uri="{02D57815-91ED-43cb-92C2-25804820EDAC}">
                        <c15:formulaRef>
                          <c15:sqref>'[1]Figure 2B Data'!$A$26</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4-B601-47CC-BDEC-98D9068C3589}"/>
            </c:ext>
          </c:extLst>
        </c:ser>
        <c:ser>
          <c:idx val="5"/>
          <c:order val="5"/>
          <c:spPr>
            <a:pattFill prst="dkUpDiag">
              <a:fgClr>
                <a:schemeClr val="bg1">
                  <a:lumMod val="65000"/>
                </a:schemeClr>
              </a:fgClr>
              <a:bgClr>
                <a:schemeClr val="bg1"/>
              </a:bgClr>
            </a:pattFill>
            <a:ln>
              <a:solidFill>
                <a:schemeClr val="tx1">
                  <a:lumMod val="50000"/>
                  <a:lumOff val="50000"/>
                </a:schemeClr>
              </a:solidFill>
            </a:ln>
            <a:effectLst/>
          </c:spPr>
          <c:invertIfNegative val="0"/>
          <c:val>
            <c:numRef>
              <c:f>'[1]Figure 2B Data'!$B$27:$G$27</c:f>
              <c:numCache>
                <c:formatCode>0.0%</c:formatCode>
                <c:ptCount val="6"/>
                <c:pt idx="0">
                  <c:v>9.6047574229574079E-2</c:v>
                </c:pt>
                <c:pt idx="1">
                  <c:v>0.15199886600000001</c:v>
                </c:pt>
                <c:pt idx="2">
                  <c:v>0.14848462600000001</c:v>
                </c:pt>
                <c:pt idx="3">
                  <c:v>0.15993016500000001</c:v>
                </c:pt>
                <c:pt idx="4">
                  <c:v>0.15630925400000001</c:v>
                </c:pt>
                <c:pt idx="5">
                  <c:v>0.17300043700000001</c:v>
                </c:pt>
              </c:numCache>
            </c:numRef>
          </c:val>
          <c:extLst>
            <c:ext xmlns:c15="http://schemas.microsoft.com/office/drawing/2012/chart" uri="{02D57815-91ED-43cb-92C2-25804820EDAC}">
              <c15:filteredSeriesTitle>
                <c15:tx>
                  <c:strRef>
                    <c:extLst>
                      <c:ext uri="{02D57815-91ED-43cb-92C2-25804820EDAC}">
                        <c15:formulaRef>
                          <c15:sqref>'[1]Figure 2B Data'!$A$27</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5-B601-47CC-BDEC-98D9068C3589}"/>
            </c:ext>
          </c:extLst>
        </c:ser>
        <c:ser>
          <c:idx val="6"/>
          <c:order val="6"/>
          <c:spPr>
            <a:solidFill>
              <a:schemeClr val="tx1">
                <a:lumMod val="50000"/>
                <a:lumOff val="50000"/>
              </a:schemeClr>
            </a:solidFill>
            <a:ln>
              <a:solidFill>
                <a:schemeClr val="tx1">
                  <a:lumMod val="50000"/>
                  <a:lumOff val="50000"/>
                </a:schemeClr>
              </a:solidFill>
            </a:ln>
            <a:effectLst/>
          </c:spPr>
          <c:invertIfNegative val="0"/>
          <c:dPt>
            <c:idx val="0"/>
            <c:invertIfNegative val="0"/>
            <c:bubble3D val="0"/>
            <c:spPr>
              <a:solidFill>
                <a:schemeClr val="bg1">
                  <a:lumMod val="50000"/>
                  <a:alpha val="96000"/>
                </a:schemeClr>
              </a:solidFill>
              <a:ln>
                <a:solidFill>
                  <a:schemeClr val="tx1">
                    <a:lumMod val="50000"/>
                    <a:lumOff val="50000"/>
                  </a:schemeClr>
                </a:solidFill>
              </a:ln>
              <a:effectLst/>
            </c:spPr>
            <c:extLst>
              <c:ext xmlns:c16="http://schemas.microsoft.com/office/drawing/2014/chart" uri="{C3380CC4-5D6E-409C-BE32-E72D297353CC}">
                <c16:uniqueId val="{00000007-B601-47CC-BDEC-98D9068C3589}"/>
              </c:ext>
            </c:extLst>
          </c:dPt>
          <c:val>
            <c:numRef>
              <c:f>'[1]Figure 2B Data'!$B$28:$G$28</c:f>
              <c:numCache>
                <c:formatCode>0.0%</c:formatCode>
                <c:ptCount val="6"/>
                <c:pt idx="0">
                  <c:v>0.14447534969968157</c:v>
                </c:pt>
                <c:pt idx="1">
                  <c:v>0.16835941999999998</c:v>
                </c:pt>
                <c:pt idx="2">
                  <c:v>0.16031621699999998</c:v>
                </c:pt>
                <c:pt idx="3">
                  <c:v>0.15210356</c:v>
                </c:pt>
                <c:pt idx="4">
                  <c:v>0.15488939400000001</c:v>
                </c:pt>
                <c:pt idx="5">
                  <c:v>0.140019271</c:v>
                </c:pt>
              </c:numCache>
            </c:numRef>
          </c:val>
          <c:extLst>
            <c:ext xmlns:c15="http://schemas.microsoft.com/office/drawing/2012/chart" uri="{02D57815-91ED-43cb-92C2-25804820EDAC}">
              <c15:filteredSeriesTitle>
                <c15:tx>
                  <c:strRef>
                    <c:extLst>
                      <c:ext uri="{02D57815-91ED-43cb-92C2-25804820EDAC}">
                        <c15:formulaRef>
                          <c15:sqref>'[1]Figure 2B Data'!$A$28</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8-B601-47CC-BDEC-98D9068C3589}"/>
            </c:ext>
          </c:extLst>
        </c:ser>
        <c:ser>
          <c:idx val="7"/>
          <c:order val="7"/>
          <c:spPr>
            <a:solidFill>
              <a:schemeClr val="bg1">
                <a:lumMod val="75000"/>
              </a:schemeClr>
            </a:solidFill>
            <a:ln w="9525">
              <a:solidFill>
                <a:schemeClr val="tx1">
                  <a:lumMod val="65000"/>
                  <a:lumOff val="35000"/>
                </a:schemeClr>
              </a:solidFill>
            </a:ln>
            <a:effectLst/>
          </c:spPr>
          <c:invertIfNegative val="0"/>
          <c:val>
            <c:numRef>
              <c:f>'[1]Figure 2B Data'!$B$29:$G$29</c:f>
              <c:numCache>
                <c:formatCode>0.0%</c:formatCode>
                <c:ptCount val="6"/>
                <c:pt idx="0">
                  <c:v>6.202141401182347E-2</c:v>
                </c:pt>
                <c:pt idx="1">
                  <c:v>3.0872999999999998E-2</c:v>
                </c:pt>
                <c:pt idx="2">
                  <c:v>2.5642600000000002E-2</c:v>
                </c:pt>
                <c:pt idx="3">
                  <c:v>1.9941270000000001E-2</c:v>
                </c:pt>
                <c:pt idx="4">
                  <c:v>1.8004220000000001E-2</c:v>
                </c:pt>
                <c:pt idx="5">
                  <c:v>2.67797E-2</c:v>
                </c:pt>
              </c:numCache>
            </c:numRef>
          </c:val>
          <c:extLst>
            <c:ext xmlns:c15="http://schemas.microsoft.com/office/drawing/2012/chart" uri="{02D57815-91ED-43cb-92C2-25804820EDAC}">
              <c15:filteredSeriesTitle>
                <c15:tx>
                  <c:strRef>
                    <c:extLst>
                      <c:ext uri="{02D57815-91ED-43cb-92C2-25804820EDAC}">
                        <c15:formulaRef>
                          <c15:sqref>'[1]Figure 2B Data'!$A$29</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'[1]Figure 2B Data'!$B$21:$G$21</c15:sqref>
                        </c15:formulaRef>
                      </c:ext>
                    </c:extLst>
                    <c:strCache>
                      <c:ptCount val="6"/>
                      <c:pt idx="0">
                        <c:v>1988</c:v>
                      </c:pt>
                      <c:pt idx="1">
                        <c:v>2001</c:v>
                      </c:pt>
                      <c:pt idx="2">
                        <c:v>2006/2007</c:v>
                      </c:pt>
                      <c:pt idx="3">
                        <c:v>2008/2009</c:v>
                      </c:pt>
                      <c:pt idx="4">
                        <c:v>2010/2011</c:v>
                      </c:pt>
                      <c:pt idx="5">
                        <c:v>2012/2013</c:v>
                      </c:pt>
                    </c:strCache>
                  </c:strRef>
                </c15:cat>
              </c15:filteredCategoryTitle>
            </c:ext>
            <c:ext xmlns:c16="http://schemas.microsoft.com/office/drawing/2014/chart" uri="{C3380CC4-5D6E-409C-BE32-E72D297353CC}">
              <c16:uniqueId val="{00000009-B601-47CC-BDEC-98D9068C3589}"/>
            </c:ext>
          </c:extLst>
        </c:ser>
        <c:dLbls>
          <c:showLegendKey val="0"/>
          <c:showVal val="0"/>
          <c:showCatName val="0"/>
          <c:showSerName val="0"/>
          <c:showPercent val="0"/>
          <c:showBubbleSize val="0"/>
        </c:dLbls>
        <c:gapWidth val="150"/>
        <c:overlap val="100"/>
        <c:axId val="1007405480"/>
        <c:axId val="1007407120"/>
      </c:barChart>
      <c:catAx>
        <c:axId val="1007405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panose="020B0604020202020204" pitchFamily="34" charset="0"/>
                <a:ea typeface="+mn-ea"/>
                <a:cs typeface="+mn-cs"/>
              </a:defRPr>
            </a:pPr>
            <a:endParaRPr lang="en-US"/>
          </a:p>
        </c:txPr>
        <c:crossAx val="1007407120"/>
        <c:crosses val="autoZero"/>
        <c:auto val="1"/>
        <c:lblAlgn val="ctr"/>
        <c:lblOffset val="100"/>
        <c:noMultiLvlLbl val="0"/>
      </c:catAx>
      <c:valAx>
        <c:axId val="1007407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cross"/>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solidFill>
                <a:latin typeface="Arial" panose="020B0604020202020204" pitchFamily="34" charset="0"/>
                <a:ea typeface="+mn-ea"/>
                <a:cs typeface="+mn-cs"/>
              </a:defRPr>
            </a:pPr>
            <a:endParaRPr lang="en-US"/>
          </a:p>
        </c:txPr>
        <c:crossAx val="1007405480"/>
        <c:crosses val="autoZero"/>
        <c:crossBetween val="between"/>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4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273770759872839E-2"/>
          <c:y val="1.8568512269299675E-2"/>
          <c:w val="0.86150704798461153"/>
          <c:h val="0.81980380399882147"/>
        </c:manualLayout>
      </c:layout>
      <c:lineChart>
        <c:grouping val="standard"/>
        <c:varyColors val="0"/>
        <c:ser>
          <c:idx val="1"/>
          <c:order val="0"/>
          <c:tx>
            <c:strRef>
              <c:f>'F5'!$B$31</c:f>
              <c:strCache>
                <c:ptCount val="1"/>
                <c:pt idx="0">
                  <c:v>Ranked by reported AGI</c:v>
                </c:pt>
              </c:strCache>
            </c:strRef>
          </c:tx>
          <c:spPr>
            <a:ln w="38100">
              <a:solidFill>
                <a:schemeClr val="accent6">
                  <a:lumMod val="75000"/>
                </a:schemeClr>
              </a:solidFill>
              <a:prstDash val="solid"/>
            </a:ln>
          </c:spPr>
          <c:marker>
            <c:symbol val="none"/>
          </c:marker>
          <c:cat>
            <c:strRef>
              <c:f>'F1'!$A$31:$A$38</c:f>
              <c:strCache>
                <c:ptCount val="8"/>
                <c:pt idx="0">
                  <c:v>&lt;$0</c:v>
                </c:pt>
                <c:pt idx="1">
                  <c:v> 0-40
(no neg.)</c:v>
                </c:pt>
                <c:pt idx="2">
                  <c:v>40-60</c:v>
                </c:pt>
                <c:pt idx="3">
                  <c:v>60-80</c:v>
                </c:pt>
                <c:pt idx="4">
                  <c:v>80-90</c:v>
                </c:pt>
                <c:pt idx="5">
                  <c:v>90-95</c:v>
                </c:pt>
                <c:pt idx="6">
                  <c:v>95-99</c:v>
                </c:pt>
                <c:pt idx="7">
                  <c:v>Top 1%</c:v>
                </c:pt>
              </c:strCache>
            </c:strRef>
          </c:cat>
          <c:val>
            <c:numRef>
              <c:f>'F5'!$B$32:$B$39</c:f>
              <c:numCache>
                <c:formatCode>0</c:formatCode>
                <c:ptCount val="8"/>
                <c:pt idx="0">
                  <c:v>15.274993538400771</c:v>
                </c:pt>
                <c:pt idx="1">
                  <c:v>21.67931805259807</c:v>
                </c:pt>
                <c:pt idx="2">
                  <c:v>15.614845434842966</c:v>
                </c:pt>
                <c:pt idx="3">
                  <c:v>17.518904545069059</c:v>
                </c:pt>
                <c:pt idx="4">
                  <c:v>10.230063534894196</c:v>
                </c:pt>
                <c:pt idx="5">
                  <c:v>6.3739595646441467</c:v>
                </c:pt>
                <c:pt idx="6">
                  <c:v>6.9997226776938426</c:v>
                </c:pt>
                <c:pt idx="7">
                  <c:v>6.3081926518569462</c:v>
                </c:pt>
              </c:numCache>
            </c:numRef>
          </c:val>
          <c:smooth val="0"/>
          <c:extLst>
            <c:ext xmlns:c16="http://schemas.microsoft.com/office/drawing/2014/chart" uri="{C3380CC4-5D6E-409C-BE32-E72D297353CC}">
              <c16:uniqueId val="{00000000-72C0-4D3D-966A-33226659AF8C}"/>
            </c:ext>
          </c:extLst>
        </c:ser>
        <c:ser>
          <c:idx val="2"/>
          <c:order val="1"/>
          <c:tx>
            <c:strRef>
              <c:f>'F5'!$C$31</c:f>
              <c:strCache>
                <c:ptCount val="1"/>
                <c:pt idx="0">
                  <c:v>Ranked by true AGI (det.+undet.)</c:v>
                </c:pt>
              </c:strCache>
            </c:strRef>
          </c:tx>
          <c:spPr>
            <a:ln w="41275">
              <a:solidFill>
                <a:srgbClr val="7030A0"/>
              </a:solidFill>
              <a:prstDash val="sysDash"/>
            </a:ln>
          </c:spPr>
          <c:marker>
            <c:symbol val="none"/>
          </c:marker>
          <c:cat>
            <c:strRef>
              <c:f>'F1'!$A$31:$A$38</c:f>
              <c:strCache>
                <c:ptCount val="8"/>
                <c:pt idx="0">
                  <c:v>&lt;$0</c:v>
                </c:pt>
                <c:pt idx="1">
                  <c:v> 0-40
(no neg.)</c:v>
                </c:pt>
                <c:pt idx="2">
                  <c:v>40-60</c:v>
                </c:pt>
                <c:pt idx="3">
                  <c:v>60-80</c:v>
                </c:pt>
                <c:pt idx="4">
                  <c:v>80-90</c:v>
                </c:pt>
                <c:pt idx="5">
                  <c:v>90-95</c:v>
                </c:pt>
                <c:pt idx="6">
                  <c:v>95-99</c:v>
                </c:pt>
                <c:pt idx="7">
                  <c:v>Top 1%</c:v>
                </c:pt>
              </c:strCache>
            </c:strRef>
          </c:cat>
          <c:val>
            <c:numRef>
              <c:f>'F5'!$C$32:$C$39</c:f>
              <c:numCache>
                <c:formatCode>0</c:formatCode>
                <c:ptCount val="8"/>
                <c:pt idx="0">
                  <c:v>5.0915765522515519</c:v>
                </c:pt>
                <c:pt idx="1">
                  <c:v>3.0497371192161387</c:v>
                </c:pt>
                <c:pt idx="2">
                  <c:v>8.3115116644436551</c:v>
                </c:pt>
                <c:pt idx="3">
                  <c:v>16.665757408455331</c:v>
                </c:pt>
                <c:pt idx="4">
                  <c:v>15.749648563979612</c:v>
                </c:pt>
                <c:pt idx="5">
                  <c:v>13.058692940559919</c:v>
                </c:pt>
                <c:pt idx="6">
                  <c:v>21.901470116560716</c:v>
                </c:pt>
                <c:pt idx="7">
                  <c:v>16.171605634533073</c:v>
                </c:pt>
              </c:numCache>
            </c:numRef>
          </c:val>
          <c:smooth val="0"/>
          <c:extLst>
            <c:ext xmlns:c16="http://schemas.microsoft.com/office/drawing/2014/chart" uri="{C3380CC4-5D6E-409C-BE32-E72D297353CC}">
              <c16:uniqueId val="{00000001-72C0-4D3D-966A-33226659AF8C}"/>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title>
          <c:tx>
            <c:rich>
              <a:bodyPr/>
              <a:lstStyle/>
              <a:p>
                <a:pPr>
                  <a:defRPr/>
                </a:pPr>
                <a:r>
                  <a:rPr lang="en-US" sz="1200"/>
                  <a:t>Income</a:t>
                </a:r>
                <a:r>
                  <a:rPr lang="en-US" sz="1200" baseline="0"/>
                  <a:t> group (reported AGI or true AGI = reported+detected+undetected)</a:t>
                </a:r>
                <a:endParaRPr lang="en-US" sz="1200"/>
              </a:p>
            </c:rich>
          </c:tx>
          <c:layout>
            <c:manualLayout>
              <c:xMode val="edge"/>
              <c:yMode val="edge"/>
              <c:x val="0.21017873245311125"/>
              <c:y val="0.95227668716704772"/>
            </c:manualLayout>
          </c:layout>
          <c:overlay val="0"/>
        </c:title>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896"/>
        <c:crossesAt val="0"/>
        <c:auto val="0"/>
        <c:lblAlgn val="ctr"/>
        <c:lblOffset val="100"/>
        <c:noMultiLvlLbl val="0"/>
      </c:catAx>
      <c:valAx>
        <c:axId val="1111217896"/>
        <c:scaling>
          <c:orientation val="minMax"/>
          <c:max val="25"/>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600" b="0"/>
                  <a:t>Share of underreporting by income</a:t>
                </a:r>
              </a:p>
            </c:rich>
          </c:tx>
          <c:layout>
            <c:manualLayout>
              <c:xMode val="edge"/>
              <c:yMode val="edge"/>
              <c:x val="2.8913211303218307E-3"/>
              <c:y val="0.116974516772124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1217504"/>
        <c:crosses val="autoZero"/>
        <c:crossBetween val="between"/>
        <c:majorUnit val="10"/>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9692405137574"/>
          <c:y val="1.8568512269299675E-2"/>
          <c:w val="0.66550391940981402"/>
          <c:h val="0.92738386868308131"/>
        </c:manualLayout>
      </c:layout>
      <c:lineChart>
        <c:grouping val="standard"/>
        <c:varyColors val="0"/>
        <c:ser>
          <c:idx val="0"/>
          <c:order val="0"/>
          <c:tx>
            <c:strRef>
              <c:f>'F6'!$G$32</c:f>
              <c:strCache>
                <c:ptCount val="1"/>
                <c:pt idx="0">
                  <c:v>Piketty-Saez-Zucman (2018), revised</c:v>
                </c:pt>
              </c:strCache>
            </c:strRef>
          </c:tx>
          <c:spPr>
            <a:ln w="28575">
              <a:solidFill>
                <a:srgbClr val="C00000"/>
              </a:solidFill>
              <a:prstDash val="solid"/>
            </a:ln>
          </c:spPr>
          <c:marker>
            <c:symbol val="none"/>
          </c:marker>
          <c:dPt>
            <c:idx val="54"/>
            <c:bubble3D val="0"/>
            <c:spPr>
              <a:ln w="28575">
                <a:solidFill>
                  <a:srgbClr val="C00000"/>
                </a:solidFill>
                <a:prstDash val="solid"/>
              </a:ln>
            </c:spPr>
            <c:extLst>
              <c:ext xmlns:c16="http://schemas.microsoft.com/office/drawing/2014/chart" uri="{C3380CC4-5D6E-409C-BE32-E72D297353CC}">
                <c16:uniqueId val="{00000001-395D-455A-98D9-D46CE4C1AE05}"/>
              </c:ext>
            </c:extLst>
          </c:dPt>
          <c:cat>
            <c:numRef>
              <c:f>'F6'!$A$34:$A$94</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'F6'!$G$34:$G$93</c:f>
              <c:numCache>
                <c:formatCode>0.000</c:formatCode>
                <c:ptCount val="60"/>
                <c:pt idx="0">
                  <c:v>0.12549298812090207</c:v>
                </c:pt>
                <c:pt idx="1">
                  <c:v>0.12460041178975494</c:v>
                </c:pt>
                <c:pt idx="2">
                  <c:v>0.12851753830909729</c:v>
                </c:pt>
                <c:pt idx="3">
                  <c:v>0.12987769395112991</c:v>
                </c:pt>
                <c:pt idx="4">
                  <c:v>0.13123784959316254</c:v>
                </c:pt>
                <c:pt idx="5">
                  <c:v>0.13039902597665787</c:v>
                </c:pt>
                <c:pt idx="6">
                  <c:v>0.1295602023601532</c:v>
                </c:pt>
                <c:pt idx="7">
                  <c:v>0.1259024403989315</c:v>
                </c:pt>
                <c:pt idx="8">
                  <c:v>0.12367113400250673</c:v>
                </c:pt>
                <c:pt idx="9">
                  <c:v>0.11569346976466477</c:v>
                </c:pt>
                <c:pt idx="10">
                  <c:v>0.11005600291537121</c:v>
                </c:pt>
                <c:pt idx="11">
                  <c:v>0.11053068873297889</c:v>
                </c:pt>
                <c:pt idx="12">
                  <c:v>0.11022839120778372</c:v>
                </c:pt>
                <c:pt idx="13">
                  <c:v>0.10795717915334535</c:v>
                </c:pt>
                <c:pt idx="14">
                  <c:v>0.10497182478616196</c:v>
                </c:pt>
                <c:pt idx="15">
                  <c:v>0.10433476758527149</c:v>
                </c:pt>
                <c:pt idx="16">
                  <c:v>0.10429263013732282</c:v>
                </c:pt>
                <c:pt idx="17">
                  <c:v>0.10493852545353732</c:v>
                </c:pt>
                <c:pt idx="18">
                  <c:v>0.10517325152837476</c:v>
                </c:pt>
                <c:pt idx="19">
                  <c:v>0.10854057222604752</c:v>
                </c:pt>
                <c:pt idx="20">
                  <c:v>0.10433274507522583</c:v>
                </c:pt>
                <c:pt idx="21">
                  <c:v>0.10662860423326492</c:v>
                </c:pt>
                <c:pt idx="22">
                  <c:v>0.10991345345973969</c:v>
                </c:pt>
                <c:pt idx="23">
                  <c:v>0.11480977386236191</c:v>
                </c:pt>
                <c:pt idx="24">
                  <c:v>0.12154140323400497</c:v>
                </c:pt>
                <c:pt idx="25">
                  <c:v>0.12345606833696365</c:v>
                </c:pt>
                <c:pt idx="26">
                  <c:v>0.11970000714063644</c:v>
                </c:pt>
                <c:pt idx="27">
                  <c:v>0.13233911991119385</c:v>
                </c:pt>
                <c:pt idx="28">
                  <c:v>0.15223731100559235</c:v>
                </c:pt>
                <c:pt idx="29">
                  <c:v>0.1469816118478775</c:v>
                </c:pt>
                <c:pt idx="30">
                  <c:v>0.14710064232349396</c:v>
                </c:pt>
                <c:pt idx="31">
                  <c:v>0.13648337125778198</c:v>
                </c:pt>
                <c:pt idx="32">
                  <c:v>0.14680194854736328</c:v>
                </c:pt>
                <c:pt idx="33">
                  <c:v>0.14140902459621429</c:v>
                </c:pt>
                <c:pt idx="34">
                  <c:v>0.14049772918224335</c:v>
                </c:pt>
                <c:pt idx="35">
                  <c:v>0.14519089460372925</c:v>
                </c:pt>
                <c:pt idx="36">
                  <c:v>0.1524396538734436</c:v>
                </c:pt>
                <c:pt idx="37">
                  <c:v>0.15984882414340973</c:v>
                </c:pt>
                <c:pt idx="38">
                  <c:v>0.16328857839107513</c:v>
                </c:pt>
                <c:pt idx="39">
                  <c:v>0.16761612892150879</c:v>
                </c:pt>
                <c:pt idx="40">
                  <c:v>0.17346110939979553</c:v>
                </c:pt>
                <c:pt idx="41">
                  <c:v>0.16608379781246185</c:v>
                </c:pt>
                <c:pt idx="42">
                  <c:v>0.16102613508701324</c:v>
                </c:pt>
                <c:pt idx="43">
                  <c:v>0.16332682967185974</c:v>
                </c:pt>
                <c:pt idx="44">
                  <c:v>0.17063263058662415</c:v>
                </c:pt>
                <c:pt idx="45">
                  <c:v>0.18077278137207031</c:v>
                </c:pt>
                <c:pt idx="46">
                  <c:v>0.185418501496315</c:v>
                </c:pt>
                <c:pt idx="47">
                  <c:v>0.18382576107978821</c:v>
                </c:pt>
                <c:pt idx="48">
                  <c:v>0.17935754358768463</c:v>
                </c:pt>
                <c:pt idx="49">
                  <c:v>0.16755276918411255</c:v>
                </c:pt>
                <c:pt idx="50">
                  <c:v>0.17931967973709106</c:v>
                </c:pt>
                <c:pt idx="51">
                  <c:v>0.18176597356796265</c:v>
                </c:pt>
                <c:pt idx="52">
                  <c:v>0.19496984779834747</c:v>
                </c:pt>
                <c:pt idx="53">
                  <c:v>0.18485242128372192</c:v>
                </c:pt>
                <c:pt idx="54">
                  <c:v>0.18980042636394501</c:v>
                </c:pt>
                <c:pt idx="55">
                  <c:v>0.18911042809486389</c:v>
                </c:pt>
                <c:pt idx="56">
                  <c:v>0.18671123683452606</c:v>
                </c:pt>
                <c:pt idx="57">
                  <c:v>0.19064128398895264</c:v>
                </c:pt>
                <c:pt idx="58">
                  <c:v>0.19258831441402435</c:v>
                </c:pt>
                <c:pt idx="59">
                  <c:v>0.19077830016613007</c:v>
                </c:pt>
              </c:numCache>
            </c:numRef>
          </c:val>
          <c:smooth val="0"/>
          <c:extLst>
            <c:ext xmlns:c16="http://schemas.microsoft.com/office/drawing/2014/chart" uri="{C3380CC4-5D6E-409C-BE32-E72D297353CC}">
              <c16:uniqueId val="{00000002-395D-455A-98D9-D46CE4C1AE05}"/>
            </c:ext>
          </c:extLst>
        </c:ser>
        <c:ser>
          <c:idx val="1"/>
          <c:order val="1"/>
          <c:tx>
            <c:strRef>
              <c:f>'F6'!$B$33</c:f>
              <c:strCache>
                <c:ptCount val="1"/>
                <c:pt idx="0">
                  <c:v>Pre-tax Income</c:v>
                </c:pt>
              </c:strCache>
            </c:strRef>
          </c:tx>
          <c:spPr>
            <a:ln w="38100">
              <a:solidFill>
                <a:schemeClr val="tx1"/>
              </a:solidFill>
              <a:prstDash val="solid"/>
            </a:ln>
          </c:spPr>
          <c:marker>
            <c:symbol val="none"/>
          </c:marker>
          <c:dPt>
            <c:idx val="1"/>
            <c:bubble3D val="0"/>
            <c:extLst>
              <c:ext xmlns:c16="http://schemas.microsoft.com/office/drawing/2014/chart" uri="{C3380CC4-5D6E-409C-BE32-E72D297353CC}">
                <c16:uniqueId val="{00000003-395D-455A-98D9-D46CE4C1AE05}"/>
              </c:ext>
            </c:extLst>
          </c:dPt>
          <c:dPt>
            <c:idx val="3"/>
            <c:bubble3D val="0"/>
            <c:extLst>
              <c:ext xmlns:c16="http://schemas.microsoft.com/office/drawing/2014/chart" uri="{C3380CC4-5D6E-409C-BE32-E72D297353CC}">
                <c16:uniqueId val="{00000004-395D-455A-98D9-D46CE4C1AE05}"/>
              </c:ext>
            </c:extLst>
          </c:dPt>
          <c:dPt>
            <c:idx val="5"/>
            <c:bubble3D val="0"/>
            <c:extLst>
              <c:ext xmlns:c16="http://schemas.microsoft.com/office/drawing/2014/chart" uri="{C3380CC4-5D6E-409C-BE32-E72D297353CC}">
                <c16:uniqueId val="{00000005-395D-455A-98D9-D46CE4C1AE05}"/>
              </c:ext>
            </c:extLst>
          </c:dPt>
          <c:cat>
            <c:numRef>
              <c:f>'F6'!$A$34:$A$94</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'F6'!$B$34:$B$94</c:f>
              <c:numCache>
                <c:formatCode>0.000</c:formatCode>
                <c:ptCount val="61"/>
                <c:pt idx="0">
                  <c:v>0.10312642343998446</c:v>
                </c:pt>
                <c:pt idx="1">
                  <c:v>0.10749726112148456</c:v>
                </c:pt>
                <c:pt idx="2">
                  <c:v>0.11141746382081576</c:v>
                </c:pt>
                <c:pt idx="3">
                  <c:v>0.11350463527979342</c:v>
                </c:pt>
                <c:pt idx="4">
                  <c:v>0.1153404952149556</c:v>
                </c:pt>
                <c:pt idx="5">
                  <c:v>0.11502269803920959</c:v>
                </c:pt>
                <c:pt idx="6">
                  <c:v>0.11475404890168528</c:v>
                </c:pt>
                <c:pt idx="7">
                  <c:v>0.11271008021809324</c:v>
                </c:pt>
                <c:pt idx="8">
                  <c:v>0.11122507421643339</c:v>
                </c:pt>
                <c:pt idx="9">
                  <c:v>0.10086905698208237</c:v>
                </c:pt>
                <c:pt idx="10">
                  <c:v>9.2774149218298962E-2</c:v>
                </c:pt>
                <c:pt idx="11">
                  <c:v>9.5586815829986252E-2</c:v>
                </c:pt>
                <c:pt idx="12">
                  <c:v>9.6902700837127417E-2</c:v>
                </c:pt>
                <c:pt idx="13">
                  <c:v>9.5274756702436306E-2</c:v>
                </c:pt>
                <c:pt idx="14">
                  <c:v>9.1502578968887083E-2</c:v>
                </c:pt>
                <c:pt idx="15">
                  <c:v>9.2705446977149109E-2</c:v>
                </c:pt>
                <c:pt idx="16">
                  <c:v>9.3643030909225503E-2</c:v>
                </c:pt>
                <c:pt idx="17">
                  <c:v>9.3288610010785034E-2</c:v>
                </c:pt>
                <c:pt idx="18">
                  <c:v>9.282576570921168E-2</c:v>
                </c:pt>
                <c:pt idx="19">
                  <c:v>9.4070924937761549E-2</c:v>
                </c:pt>
                <c:pt idx="20">
                  <c:v>9.2002961738561317E-2</c:v>
                </c:pt>
                <c:pt idx="21">
                  <c:v>8.8426428447948471E-2</c:v>
                </c:pt>
                <c:pt idx="22">
                  <c:v>9.0614387946887795E-2</c:v>
                </c:pt>
                <c:pt idx="23">
                  <c:v>9.4112644594859865E-2</c:v>
                </c:pt>
                <c:pt idx="24">
                  <c:v>9.5901991841306072E-2</c:v>
                </c:pt>
                <c:pt idx="25">
                  <c:v>9.7255231594784455E-2</c:v>
                </c:pt>
                <c:pt idx="26">
                  <c:v>9.7148627151826886E-2</c:v>
                </c:pt>
                <c:pt idx="27">
                  <c:v>9.6692932756861874E-2</c:v>
                </c:pt>
                <c:pt idx="28">
                  <c:v>0.11249268915084298</c:v>
                </c:pt>
                <c:pt idx="29">
                  <c:v>0.10803245685896695</c:v>
                </c:pt>
                <c:pt idx="30">
                  <c:v>0.10766860304457467</c:v>
                </c:pt>
                <c:pt idx="31">
                  <c:v>0.1049527343746544</c:v>
                </c:pt>
                <c:pt idx="32">
                  <c:v>0.11182670858236057</c:v>
                </c:pt>
                <c:pt idx="33">
                  <c:v>0.10563438276548648</c:v>
                </c:pt>
                <c:pt idx="34">
                  <c:v>0.10583792699219721</c:v>
                </c:pt>
                <c:pt idx="35">
                  <c:v>0.11120233705499301</c:v>
                </c:pt>
                <c:pt idx="36">
                  <c:v>0.11578063250363062</c:v>
                </c:pt>
                <c:pt idx="37">
                  <c:v>0.12152306304405473</c:v>
                </c:pt>
                <c:pt idx="38">
                  <c:v>0.1235028643097314</c:v>
                </c:pt>
                <c:pt idx="39">
                  <c:v>0.12784542314203862</c:v>
                </c:pt>
                <c:pt idx="40">
                  <c:v>0.13289372751555226</c:v>
                </c:pt>
                <c:pt idx="41">
                  <c:v>0.12284943924708812</c:v>
                </c:pt>
                <c:pt idx="42">
                  <c:v>0.11651728187283869</c:v>
                </c:pt>
                <c:pt idx="43">
                  <c:v>0.12090609337273232</c:v>
                </c:pt>
                <c:pt idx="44">
                  <c:v>0.13042465681242077</c:v>
                </c:pt>
                <c:pt idx="45">
                  <c:v>0.14078954752135975</c:v>
                </c:pt>
                <c:pt idx="46">
                  <c:v>0.14538740941795281</c:v>
                </c:pt>
                <c:pt idx="47">
                  <c:v>0.14532352341551816</c:v>
                </c:pt>
                <c:pt idx="48">
                  <c:v>0.13655443635794021</c:v>
                </c:pt>
                <c:pt idx="49">
                  <c:v>0.12760173003234107</c:v>
                </c:pt>
                <c:pt idx="50">
                  <c:v>0.13819847941779137</c:v>
                </c:pt>
                <c:pt idx="51">
                  <c:v>0.13447749905738249</c:v>
                </c:pt>
                <c:pt idx="52">
                  <c:v>0.14880178677187605</c:v>
                </c:pt>
                <c:pt idx="53">
                  <c:v>0.13581085769098403</c:v>
                </c:pt>
                <c:pt idx="54">
                  <c:v>0.14170025784965681</c:v>
                </c:pt>
                <c:pt idx="55">
                  <c:v>0.13763444903518479</c:v>
                </c:pt>
                <c:pt idx="56">
                  <c:v>0.13419554909877796</c:v>
                </c:pt>
                <c:pt idx="57">
                  <c:v>0.14138500814474045</c:v>
                </c:pt>
                <c:pt idx="58">
                  <c:v>0.14229334164738572</c:v>
                </c:pt>
                <c:pt idx="59">
                  <c:v>0.13785770525864624</c:v>
                </c:pt>
              </c:numCache>
            </c:numRef>
          </c:val>
          <c:smooth val="0"/>
          <c:extLst>
            <c:ext xmlns:c16="http://schemas.microsoft.com/office/drawing/2014/chart" uri="{C3380CC4-5D6E-409C-BE32-E72D297353CC}">
              <c16:uniqueId val="{00000006-395D-455A-98D9-D46CE4C1AE05}"/>
            </c:ext>
          </c:extLst>
        </c:ser>
        <c:ser>
          <c:idx val="3"/>
          <c:order val="2"/>
          <c:tx>
            <c:strRef>
              <c:f>'F6'!$J$33</c:f>
              <c:strCache>
                <c:ptCount val="1"/>
                <c:pt idx="0">
                  <c:v>Burkhauser et al. (BFJL 2012)</c:v>
                </c:pt>
              </c:strCache>
            </c:strRef>
          </c:tx>
          <c:spPr>
            <a:ln w="44450">
              <a:solidFill>
                <a:schemeClr val="tx1">
                  <a:lumMod val="65000"/>
                  <a:lumOff val="35000"/>
                </a:schemeClr>
              </a:solidFill>
            </a:ln>
          </c:spPr>
          <c:marker>
            <c:symbol val="none"/>
          </c:marker>
          <c:val>
            <c:numRef>
              <c:f>'F6'!$J$34:$J$93</c:f>
              <c:numCache>
                <c:formatCode>General</c:formatCode>
                <c:ptCount val="60"/>
                <c:pt idx="7" formatCode="0.000">
                  <c:v>9.9000000000000005E-2</c:v>
                </c:pt>
                <c:pt idx="8" formatCode="0.000">
                  <c:v>9.6999999999999989E-2</c:v>
                </c:pt>
                <c:pt idx="9" formatCode="0.000">
                  <c:v>9.8000000000000004E-2</c:v>
                </c:pt>
                <c:pt idx="10" formatCode="0.000">
                  <c:v>9.6999999999999989E-2</c:v>
                </c:pt>
                <c:pt idx="11" formatCode="0.000">
                  <c:v>9.9000000000000005E-2</c:v>
                </c:pt>
                <c:pt idx="12" formatCode="0.000">
                  <c:v>0.1</c:v>
                </c:pt>
                <c:pt idx="13" formatCode="0.000">
                  <c:v>9.5000000000000001E-2</c:v>
                </c:pt>
                <c:pt idx="14" formatCode="0.000">
                  <c:v>9.6999999999999989E-2</c:v>
                </c:pt>
                <c:pt idx="15" formatCode="0.000">
                  <c:v>9.9000000000000005E-2</c:v>
                </c:pt>
                <c:pt idx="16" formatCode="0.000">
                  <c:v>0.10099999999999999</c:v>
                </c:pt>
                <c:pt idx="17" formatCode="0.000">
                  <c:v>0.10300000000000001</c:v>
                </c:pt>
                <c:pt idx="18" formatCode="0.000">
                  <c:v>0.10199999999999999</c:v>
                </c:pt>
                <c:pt idx="19" formatCode="0.000">
                  <c:v>0.10300000000000001</c:v>
                </c:pt>
                <c:pt idx="20" formatCode="0.000">
                  <c:v>0.1</c:v>
                </c:pt>
                <c:pt idx="21" formatCode="0.000">
                  <c:v>0.10300000000000001</c:v>
                </c:pt>
                <c:pt idx="22" formatCode="0.000">
                  <c:v>0.105</c:v>
                </c:pt>
                <c:pt idx="23" formatCode="0.000">
                  <c:v>0.10800000000000001</c:v>
                </c:pt>
                <c:pt idx="24" formatCode="0.000">
                  <c:v>0.11</c:v>
                </c:pt>
                <c:pt idx="25" formatCode="0.000">
                  <c:v>0.10400000000000001</c:v>
                </c:pt>
                <c:pt idx="26" formatCode="0.000">
                  <c:v>0.11199999999999999</c:v>
                </c:pt>
                <c:pt idx="27" formatCode="0.000">
                  <c:v>0.114</c:v>
                </c:pt>
                <c:pt idx="28" formatCode="0.000">
                  <c:v>0.11699999999999999</c:v>
                </c:pt>
                <c:pt idx="29" formatCode="0.000">
                  <c:v>0.13</c:v>
                </c:pt>
                <c:pt idx="30" formatCode="0.000">
                  <c:v>0.12300000000000001</c:v>
                </c:pt>
                <c:pt idx="31" formatCode="0.000">
                  <c:v>0.11800000000000001</c:v>
                </c:pt>
                <c:pt idx="32" formatCode="0.000">
                  <c:v>0.12</c:v>
                </c:pt>
                <c:pt idx="33" formatCode="0.000">
                  <c:v>0.11599999999999999</c:v>
                </c:pt>
                <c:pt idx="34" formatCode="0.000">
                  <c:v>0.111</c:v>
                </c:pt>
                <c:pt idx="35" formatCode="0.000">
                  <c:v>0.113</c:v>
                </c:pt>
                <c:pt idx="36" formatCode="0.000">
                  <c:v>0.11800000000000001</c:v>
                </c:pt>
                <c:pt idx="37" formatCode="0.000">
                  <c:v>0.11900000000000001</c:v>
                </c:pt>
                <c:pt idx="38" formatCode="0.000">
                  <c:v>0.11900000000000001</c:v>
                </c:pt>
                <c:pt idx="39" formatCode="0.000">
                  <c:v>0.11699999999999999</c:v>
                </c:pt>
                <c:pt idx="40" formatCode="0.000">
                  <c:v>0.126</c:v>
                </c:pt>
                <c:pt idx="41" formatCode="0.000">
                  <c:v>0.126</c:v>
                </c:pt>
                <c:pt idx="42" formatCode="0.000">
                  <c:v>0.11800000000000001</c:v>
                </c:pt>
                <c:pt idx="43" formatCode="0.000">
                  <c:v>0.11199999999999999</c:v>
                </c:pt>
                <c:pt idx="44" formatCode="0.000">
                  <c:v>0.12</c:v>
                </c:pt>
                <c:pt idx="45" formatCode="0.000">
                  <c:v>0.12300000000000001</c:v>
                </c:pt>
                <c:pt idx="46" formatCode="0.000">
                  <c:v>0.13800000000000001</c:v>
                </c:pt>
              </c:numCache>
            </c:numRef>
          </c:val>
          <c:smooth val="0"/>
          <c:extLst>
            <c:ext xmlns:c16="http://schemas.microsoft.com/office/drawing/2014/chart" uri="{C3380CC4-5D6E-409C-BE32-E72D297353CC}">
              <c16:uniqueId val="{00000007-395D-455A-98D9-D46CE4C1AE05}"/>
            </c:ext>
          </c:extLst>
        </c:ser>
        <c:ser>
          <c:idx val="5"/>
          <c:order val="3"/>
          <c:tx>
            <c:strRef>
              <c:f>'F6'!$K$33</c:f>
              <c:strCache>
                <c:ptCount val="1"/>
                <c:pt idx="0">
                  <c:v>BEA personal income</c:v>
                </c:pt>
              </c:strCache>
            </c:strRef>
          </c:tx>
          <c:spPr>
            <a:ln w="38100">
              <a:solidFill>
                <a:schemeClr val="bg1">
                  <a:lumMod val="65000"/>
                </a:schemeClr>
              </a:solidFill>
            </a:ln>
          </c:spPr>
          <c:marker>
            <c:symbol val="none"/>
          </c:marker>
          <c:val>
            <c:numRef>
              <c:f>'F6'!$K$34:$K$93</c:f>
              <c:numCache>
                <c:formatCode>General</c:formatCode>
                <c:ptCount val="60"/>
                <c:pt idx="40" formatCode="0.000">
                  <c:v>0.12520000000000001</c:v>
                </c:pt>
                <c:pt idx="41" formatCode="0.000">
                  <c:v>0.12809999999999999</c:v>
                </c:pt>
                <c:pt idx="42" formatCode="0.000">
                  <c:v>0.1225</c:v>
                </c:pt>
                <c:pt idx="43" formatCode="0.000">
                  <c:v>0.11799999999999999</c:v>
                </c:pt>
                <c:pt idx="44" formatCode="0.000">
                  <c:v>0.12820000000000001</c:v>
                </c:pt>
                <c:pt idx="45" formatCode="0.000">
                  <c:v>0.12959999999999999</c:v>
                </c:pt>
                <c:pt idx="46" formatCode="0.000">
                  <c:v>0.1381</c:v>
                </c:pt>
                <c:pt idx="47" formatCode="0.000">
                  <c:v>0.13009999999999999</c:v>
                </c:pt>
                <c:pt idx="48" formatCode="0.000">
                  <c:v>0.1273</c:v>
                </c:pt>
                <c:pt idx="49" formatCode="0.000">
                  <c:v>0.1207</c:v>
                </c:pt>
                <c:pt idx="50" formatCode="0.000">
                  <c:v>0.121</c:v>
                </c:pt>
                <c:pt idx="51" formatCode="0.000">
                  <c:v>0.1321</c:v>
                </c:pt>
                <c:pt idx="52" formatCode="0.000">
                  <c:v>0.14080000000000001</c:v>
                </c:pt>
                <c:pt idx="53" formatCode="0.000">
                  <c:v>0.13589999999999999</c:v>
                </c:pt>
                <c:pt idx="54" formatCode="0.000">
                  <c:v>0.13730000000000001</c:v>
                </c:pt>
                <c:pt idx="55" formatCode="0.000">
                  <c:v>0.13469999999999999</c:v>
                </c:pt>
                <c:pt idx="56" formatCode="0.000">
                  <c:v>0.1318</c:v>
                </c:pt>
                <c:pt idx="57" formatCode="0.000">
                  <c:v>0.13220000000000001</c:v>
                </c:pt>
                <c:pt idx="58" formatCode="0.000">
                  <c:v>0.1358</c:v>
                </c:pt>
                <c:pt idx="59" formatCode="0.000">
                  <c:v>0.12790000000000001</c:v>
                </c:pt>
              </c:numCache>
            </c:numRef>
          </c:val>
          <c:smooth val="0"/>
          <c:extLst>
            <c:ext xmlns:c16="http://schemas.microsoft.com/office/drawing/2014/chart" uri="{C3380CC4-5D6E-409C-BE32-E72D297353CC}">
              <c16:uniqueId val="{00000008-395D-455A-98D9-D46CE4C1AE05}"/>
            </c:ext>
          </c:extLst>
        </c:ser>
        <c:ser>
          <c:idx val="8"/>
          <c:order val="4"/>
          <c:tx>
            <c:strRef>
              <c:f>'F6'!$L$33</c:f>
              <c:strCache>
                <c:ptCount val="1"/>
                <c:pt idx="0">
                  <c:v>CBO before taxes and transfers, no cap gains</c:v>
                </c:pt>
              </c:strCache>
            </c:strRef>
          </c:tx>
          <c:spPr>
            <a:ln w="34925">
              <a:solidFill>
                <a:schemeClr val="bg1">
                  <a:lumMod val="50000"/>
                </a:schemeClr>
              </a:solidFill>
              <a:prstDash val="sysDash"/>
            </a:ln>
          </c:spPr>
          <c:marker>
            <c:symbol val="none"/>
          </c:marker>
          <c:val>
            <c:numRef>
              <c:f>'F6'!$L$34:$L$93</c:f>
              <c:numCache>
                <c:formatCode>General</c:formatCode>
                <c:ptCount val="60"/>
                <c:pt idx="19" formatCode="0.000">
                  <c:v>7.2598792225417805E-2</c:v>
                </c:pt>
                <c:pt idx="20" formatCode="0.000">
                  <c:v>7.3436039053799945E-2</c:v>
                </c:pt>
                <c:pt idx="21" formatCode="0.000">
                  <c:v>7.2111910779712921E-2</c:v>
                </c:pt>
                <c:pt idx="22" formatCode="0.000">
                  <c:v>7.382911316807865E-2</c:v>
                </c:pt>
                <c:pt idx="23" formatCode="0.000">
                  <c:v>7.58510401194777E-2</c:v>
                </c:pt>
                <c:pt idx="24" formatCode="0.000">
                  <c:v>7.930721083414477E-2</c:v>
                </c:pt>
                <c:pt idx="25" formatCode="0.000">
                  <c:v>8.1118352301314381E-2</c:v>
                </c:pt>
                <c:pt idx="26" formatCode="0.000">
                  <c:v>7.9150511429204609E-2</c:v>
                </c:pt>
                <c:pt idx="27" formatCode="0.000">
                  <c:v>9.4204754650387065E-2</c:v>
                </c:pt>
                <c:pt idx="28" formatCode="0.000">
                  <c:v>0.11216713671744616</c:v>
                </c:pt>
                <c:pt idx="29" formatCode="0.000">
                  <c:v>0.10708037285619286</c:v>
                </c:pt>
                <c:pt idx="30" formatCode="0.000">
                  <c:v>0.10871156098907438</c:v>
                </c:pt>
                <c:pt idx="31" formatCode="0.000">
                  <c:v>0.10108602866844513</c:v>
                </c:pt>
                <c:pt idx="32" formatCode="0.000">
                  <c:v>0.11117623331526248</c:v>
                </c:pt>
                <c:pt idx="33" formatCode="0.000">
                  <c:v>0.10626669847957401</c:v>
                </c:pt>
                <c:pt idx="34" formatCode="0.000">
                  <c:v>0.10655970105766931</c:v>
                </c:pt>
                <c:pt idx="35" formatCode="0.000">
                  <c:v>0.10922567940133912</c:v>
                </c:pt>
                <c:pt idx="36" formatCode="0.000">
                  <c:v>0.11497285311919457</c:v>
                </c:pt>
                <c:pt idx="37" formatCode="0.000">
                  <c:v>0.120529392173189</c:v>
                </c:pt>
                <c:pt idx="38" formatCode="0.000">
                  <c:v>0.1241916387259011</c:v>
                </c:pt>
                <c:pt idx="39" formatCode="0.000">
                  <c:v>0.13066478746757135</c:v>
                </c:pt>
                <c:pt idx="40" formatCode="0.000">
                  <c:v>0.13488889921472053</c:v>
                </c:pt>
                <c:pt idx="41" formatCode="0.000">
                  <c:v>0.12317047200878156</c:v>
                </c:pt>
                <c:pt idx="42" formatCode="0.000">
                  <c:v>0.11820557367328791</c:v>
                </c:pt>
                <c:pt idx="43" formatCode="0.000">
                  <c:v>0.12238555454130534</c:v>
                </c:pt>
                <c:pt idx="44" formatCode="0.000">
                  <c:v>0.13315734318837644</c:v>
                </c:pt>
                <c:pt idx="45" formatCode="0.000">
                  <c:v>0.14441043073553567</c:v>
                </c:pt>
                <c:pt idx="46" formatCode="0.000">
                  <c:v>0.14717495508916448</c:v>
                </c:pt>
                <c:pt idx="47" formatCode="0.000">
                  <c:v>0.14971637663277029</c:v>
                </c:pt>
                <c:pt idx="48" formatCode="0.000">
                  <c:v>0.14008822686909192</c:v>
                </c:pt>
                <c:pt idx="49" formatCode="0.000">
                  <c:v>0.12611198189745568</c:v>
                </c:pt>
                <c:pt idx="50" formatCode="0.000">
                  <c:v>0.13442093339374717</c:v>
                </c:pt>
                <c:pt idx="51" formatCode="0.000">
                  <c:v>0.13424527917748255</c:v>
                </c:pt>
                <c:pt idx="52" formatCode="0.000">
                  <c:v>0.14717671280883129</c:v>
                </c:pt>
                <c:pt idx="53" formatCode="0.000">
                  <c:v>0.13413226032190345</c:v>
                </c:pt>
                <c:pt idx="54" formatCode="0.000">
                  <c:v>0.13814749070631968</c:v>
                </c:pt>
                <c:pt idx="55" formatCode="0.000">
                  <c:v>0.13879218011674235</c:v>
                </c:pt>
                <c:pt idx="56" formatCode="0.000">
                  <c:v>0.1350248300467673</c:v>
                </c:pt>
                <c:pt idx="57" formatCode="0.000">
                  <c:v>0.13707992911346389</c:v>
                </c:pt>
                <c:pt idx="58" formatCode="0.000">
                  <c:v>0.13869990438464691</c:v>
                </c:pt>
                <c:pt idx="59" formatCode="0.000">
                  <c:v>0.13225809960743509</c:v>
                </c:pt>
              </c:numCache>
            </c:numRef>
          </c:val>
          <c:smooth val="0"/>
          <c:extLst>
            <c:ext xmlns:c16="http://schemas.microsoft.com/office/drawing/2014/chart" uri="{C3380CC4-5D6E-409C-BE32-E72D297353CC}">
              <c16:uniqueId val="{00000009-395D-455A-98D9-D46CE4C1AE05}"/>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
          <c:min val="0"/>
        </c:scaling>
        <c:delete val="0"/>
        <c:axPos val="l"/>
        <c:majorGridlines>
          <c:spPr>
            <a:ln w="9525">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400" b="0"/>
                  <a:t>Top 1% Pre-tax Income Share</a:t>
                </a:r>
              </a:p>
            </c:rich>
          </c:tx>
          <c:layout>
            <c:manualLayout>
              <c:xMode val="edge"/>
              <c:yMode val="edge"/>
              <c:x val="9.2482185367606163E-4"/>
              <c:y val="0.2315135608048994"/>
            </c:manualLayout>
          </c:layout>
          <c:overlay val="0"/>
          <c:spPr>
            <a:noFill/>
            <a:ln w="25400">
              <a:noFill/>
            </a:ln>
          </c:spPr>
        </c:title>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midCat"/>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66354626753817E-2"/>
          <c:y val="1.8568512269299675E-2"/>
          <c:w val="0.88357841885141497"/>
          <c:h val="0.92738386868308131"/>
        </c:manualLayout>
      </c:layout>
      <c:lineChart>
        <c:grouping val="standard"/>
        <c:varyColors val="0"/>
        <c:ser>
          <c:idx val="1"/>
          <c:order val="0"/>
          <c:tx>
            <c:v>as-true</c:v>
          </c:tx>
          <c:spPr>
            <a:ln w="34925">
              <a:solidFill>
                <a:srgbClr val="7030A0"/>
              </a:solidFill>
              <a:prstDash val="solid"/>
            </a:ln>
          </c:spPr>
          <c:marker>
            <c:symbol val="none"/>
          </c:marker>
          <c:cat>
            <c:strRef>
              <c:f>'A1'!$A$52:$A$60</c:f>
              <c:strCache>
                <c:ptCount val="9"/>
                <c:pt idx="0">
                  <c:v>&lt;$0</c:v>
                </c:pt>
                <c:pt idx="1">
                  <c:v> 0-40       no neg.</c:v>
                </c:pt>
                <c:pt idx="2">
                  <c:v>40-60</c:v>
                </c:pt>
                <c:pt idx="3">
                  <c:v>60-80</c:v>
                </c:pt>
                <c:pt idx="4">
                  <c:v>80-90</c:v>
                </c:pt>
                <c:pt idx="5">
                  <c:v>90-95</c:v>
                </c:pt>
                <c:pt idx="6">
                  <c:v>95-99</c:v>
                </c:pt>
                <c:pt idx="7">
                  <c:v>99-99.5</c:v>
                </c:pt>
                <c:pt idx="8">
                  <c:v>Top 0.5</c:v>
                </c:pt>
              </c:strCache>
            </c:strRef>
          </c:cat>
          <c:val>
            <c:numRef>
              <c:f>'A1'!$B$52:$B$60</c:f>
              <c:numCache>
                <c:formatCode>0</c:formatCode>
                <c:ptCount val="9"/>
                <c:pt idx="0">
                  <c:v>8.9850273035216706</c:v>
                </c:pt>
                <c:pt idx="1">
                  <c:v>7.6232680575886489</c:v>
                </c:pt>
                <c:pt idx="2">
                  <c:v>12.806777612154283</c:v>
                </c:pt>
                <c:pt idx="3">
                  <c:v>20.735057089930208</c:v>
                </c:pt>
                <c:pt idx="4">
                  <c:v>14.326819915932953</c:v>
                </c:pt>
                <c:pt idx="5">
                  <c:v>10.74334847716778</c:v>
                </c:pt>
                <c:pt idx="6">
                  <c:v>13.558045800798535</c:v>
                </c:pt>
                <c:pt idx="7">
                  <c:v>2.5455490886209526</c:v>
                </c:pt>
                <c:pt idx="8">
                  <c:v>8.6761066542849754</c:v>
                </c:pt>
              </c:numCache>
            </c:numRef>
          </c:val>
          <c:smooth val="0"/>
          <c:extLst>
            <c:ext xmlns:c16="http://schemas.microsoft.com/office/drawing/2014/chart" uri="{C3380CC4-5D6E-409C-BE32-E72D297353CC}">
              <c16:uniqueId val="{00000000-6EAD-49F9-B3B0-FBD71461F118}"/>
            </c:ext>
          </c:extLst>
        </c:ser>
        <c:ser>
          <c:idx val="3"/>
          <c:order val="1"/>
          <c:tx>
            <c:v>Deb-true</c:v>
          </c:tx>
          <c:spPr>
            <a:ln>
              <a:solidFill>
                <a:schemeClr val="tx1">
                  <a:lumMod val="65000"/>
                  <a:lumOff val="35000"/>
                </a:schemeClr>
              </a:solidFill>
              <a:prstDash val="sysDash"/>
            </a:ln>
          </c:spPr>
          <c:marker>
            <c:symbol val="none"/>
          </c:marker>
          <c:cat>
            <c:strRef>
              <c:f>'A1'!$A$52:$A$60</c:f>
              <c:strCache>
                <c:ptCount val="9"/>
                <c:pt idx="0">
                  <c:v>&lt;$0</c:v>
                </c:pt>
                <c:pt idx="1">
                  <c:v> 0-40       no neg.</c:v>
                </c:pt>
                <c:pt idx="2">
                  <c:v>40-60</c:v>
                </c:pt>
                <c:pt idx="3">
                  <c:v>60-80</c:v>
                </c:pt>
                <c:pt idx="4">
                  <c:v>80-90</c:v>
                </c:pt>
                <c:pt idx="5">
                  <c:v>90-95</c:v>
                </c:pt>
                <c:pt idx="6">
                  <c:v>95-99</c:v>
                </c:pt>
                <c:pt idx="7">
                  <c:v>99-99.5</c:v>
                </c:pt>
                <c:pt idx="8">
                  <c:v>Top 0.5</c:v>
                </c:pt>
              </c:strCache>
            </c:strRef>
          </c:cat>
          <c:val>
            <c:numRef>
              <c:f>'A1'!$C$52:$C$60</c:f>
              <c:numCache>
                <c:formatCode>0</c:formatCode>
                <c:ptCount val="9"/>
                <c:pt idx="0">
                  <c:v>5</c:v>
                </c:pt>
                <c:pt idx="1">
                  <c:v>9</c:v>
                </c:pt>
                <c:pt idx="2">
                  <c:v>13</c:v>
                </c:pt>
                <c:pt idx="3">
                  <c:v>20</c:v>
                </c:pt>
                <c:pt idx="4">
                  <c:v>13.8</c:v>
                </c:pt>
                <c:pt idx="5">
                  <c:v>10.9</c:v>
                </c:pt>
                <c:pt idx="6">
                  <c:v>13.6</c:v>
                </c:pt>
                <c:pt idx="7">
                  <c:v>3.6</c:v>
                </c:pt>
                <c:pt idx="8">
                  <c:v>11</c:v>
                </c:pt>
              </c:numCache>
            </c:numRef>
          </c:val>
          <c:smooth val="0"/>
          <c:extLst>
            <c:ext xmlns:c16="http://schemas.microsoft.com/office/drawing/2014/chart" uri="{C3380CC4-5D6E-409C-BE32-E72D297353CC}">
              <c16:uniqueId val="{00000001-6EAD-49F9-B3B0-FBD71461F118}"/>
            </c:ext>
          </c:extLst>
        </c:ser>
        <c:dLbls>
          <c:showLegendKey val="0"/>
          <c:showVal val="0"/>
          <c:showCatName val="0"/>
          <c:showSerName val="0"/>
          <c:showPercent val="0"/>
          <c:showBubbleSize val="0"/>
        </c:dLbls>
        <c:smooth val="0"/>
        <c:axId val="1111217504"/>
        <c:axId val="1111217896"/>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896"/>
        <c:crossesAt val="0"/>
        <c:auto val="0"/>
        <c:lblAlgn val="ctr"/>
        <c:lblOffset val="100"/>
        <c:noMultiLvlLbl val="0"/>
      </c:catAx>
      <c:valAx>
        <c:axId val="1111217896"/>
        <c:scaling>
          <c:orientation val="minMax"/>
          <c:max val="30"/>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600" b="0"/>
                  <a:t>Share of misreporting by true AGI</a:t>
                </a:r>
              </a:p>
            </c:rich>
          </c:tx>
          <c:layout>
            <c:manualLayout>
              <c:xMode val="edge"/>
              <c:yMode val="edge"/>
              <c:x val="9.7020558253932464E-4"/>
              <c:y val="0.127982577793187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1217504"/>
        <c:crosses val="autoZero"/>
        <c:crossBetween val="between"/>
        <c:majorUnit val="10"/>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4156071831361"/>
          <c:y val="1.8568512269299675E-2"/>
          <c:w val="0.88127190184158344"/>
          <c:h val="0.92738386868308131"/>
        </c:manualLayout>
      </c:layout>
      <c:lineChart>
        <c:grouping val="standard"/>
        <c:varyColors val="0"/>
        <c:ser>
          <c:idx val="0"/>
          <c:order val="0"/>
          <c:tx>
            <c:v>asrep</c:v>
          </c:tx>
          <c:spPr>
            <a:ln w="34925">
              <a:solidFill>
                <a:schemeClr val="accent6">
                  <a:lumMod val="75000"/>
                </a:schemeClr>
              </a:solidFill>
              <a:prstDash val="solid"/>
            </a:ln>
          </c:spPr>
          <c:marker>
            <c:symbol val="none"/>
          </c:marker>
          <c:dPt>
            <c:idx val="54"/>
            <c:bubble3D val="0"/>
            <c:extLst>
              <c:ext xmlns:c16="http://schemas.microsoft.com/office/drawing/2014/chart" uri="{C3380CC4-5D6E-409C-BE32-E72D297353CC}">
                <c16:uniqueId val="{00000000-6B5B-4D28-AC06-C23E97E26C3A}"/>
              </c:ext>
            </c:extLst>
          </c:dPt>
          <c:cat>
            <c:strRef>
              <c:f>'A1'!$A$52:$A$60</c:f>
              <c:strCache>
                <c:ptCount val="9"/>
                <c:pt idx="0">
                  <c:v>&lt;$0</c:v>
                </c:pt>
                <c:pt idx="1">
                  <c:v> 0-40       no neg.</c:v>
                </c:pt>
                <c:pt idx="2">
                  <c:v>40-60</c:v>
                </c:pt>
                <c:pt idx="3">
                  <c:v>60-80</c:v>
                </c:pt>
                <c:pt idx="4">
                  <c:v>80-90</c:v>
                </c:pt>
                <c:pt idx="5">
                  <c:v>90-95</c:v>
                </c:pt>
                <c:pt idx="6">
                  <c:v>95-99</c:v>
                </c:pt>
                <c:pt idx="7">
                  <c:v>99-99.5</c:v>
                </c:pt>
                <c:pt idx="8">
                  <c:v>Top 0.5</c:v>
                </c:pt>
              </c:strCache>
            </c:strRef>
          </c:cat>
          <c:val>
            <c:numRef>
              <c:f>'A1'!$C$37:$C$45</c:f>
              <c:numCache>
                <c:formatCode>0</c:formatCode>
                <c:ptCount val="9"/>
                <c:pt idx="0">
                  <c:v>10.672005050021543</c:v>
                </c:pt>
                <c:pt idx="1">
                  <c:v>24.287112047377509</c:v>
                </c:pt>
                <c:pt idx="2">
                  <c:v>15.301278429117948</c:v>
                </c:pt>
                <c:pt idx="3">
                  <c:v>16.401041958586077</c:v>
                </c:pt>
                <c:pt idx="4">
                  <c:v>8.6954794766497194</c:v>
                </c:pt>
                <c:pt idx="5">
                  <c:v>7.0165588170696038</c:v>
                </c:pt>
                <c:pt idx="6">
                  <c:v>10.153759574335023</c:v>
                </c:pt>
                <c:pt idx="7">
                  <c:v>2.199227583291377</c:v>
                </c:pt>
                <c:pt idx="8">
                  <c:v>5.2735370635512053</c:v>
                </c:pt>
              </c:numCache>
            </c:numRef>
          </c:val>
          <c:smooth val="0"/>
          <c:extLst>
            <c:ext xmlns:c16="http://schemas.microsoft.com/office/drawing/2014/chart" uri="{C3380CC4-5D6E-409C-BE32-E72D297353CC}">
              <c16:uniqueId val="{00000001-6B5B-4D28-AC06-C23E97E26C3A}"/>
            </c:ext>
          </c:extLst>
        </c:ser>
        <c:ser>
          <c:idx val="2"/>
          <c:order val="1"/>
          <c:tx>
            <c:v>js-rep</c:v>
          </c:tx>
          <c:spPr>
            <a:ln w="31750">
              <a:solidFill>
                <a:schemeClr val="tx1">
                  <a:lumMod val="65000"/>
                  <a:lumOff val="35000"/>
                </a:schemeClr>
              </a:solidFill>
              <a:prstDash val="sysDot"/>
            </a:ln>
          </c:spPr>
          <c:marker>
            <c:symbol val="none"/>
          </c:marker>
          <c:val>
            <c:numRef>
              <c:f>'A1'!$B$37:$B$45</c:f>
              <c:numCache>
                <c:formatCode>0</c:formatCode>
                <c:ptCount val="9"/>
                <c:pt idx="0">
                  <c:v>9</c:v>
                </c:pt>
                <c:pt idx="1">
                  <c:v>30</c:v>
                </c:pt>
                <c:pt idx="2">
                  <c:v>16</c:v>
                </c:pt>
                <c:pt idx="3">
                  <c:v>16</c:v>
                </c:pt>
                <c:pt idx="4">
                  <c:v>8</c:v>
                </c:pt>
                <c:pt idx="5">
                  <c:v>5</c:v>
                </c:pt>
                <c:pt idx="6">
                  <c:v>10</c:v>
                </c:pt>
                <c:pt idx="7">
                  <c:v>2</c:v>
                </c:pt>
                <c:pt idx="8">
                  <c:v>3</c:v>
                </c:pt>
              </c:numCache>
            </c:numRef>
          </c:val>
          <c:smooth val="0"/>
          <c:extLst>
            <c:ext xmlns:c16="http://schemas.microsoft.com/office/drawing/2014/chart" uri="{C3380CC4-5D6E-409C-BE32-E72D297353CC}">
              <c16:uniqueId val="{00000002-6B5B-4D28-AC06-C23E97E26C3A}"/>
            </c:ext>
          </c:extLst>
        </c:ser>
        <c:dLbls>
          <c:showLegendKey val="0"/>
          <c:showVal val="0"/>
          <c:showCatName val="0"/>
          <c:showSerName val="0"/>
          <c:showPercent val="0"/>
          <c:showBubbleSize val="0"/>
        </c:dLbls>
        <c:smooth val="0"/>
        <c:axId val="1111217504"/>
        <c:axId val="1111217896"/>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896"/>
        <c:crossesAt val="0"/>
        <c:auto val="0"/>
        <c:lblAlgn val="ctr"/>
        <c:lblOffset val="100"/>
        <c:noMultiLvlLbl val="0"/>
      </c:catAx>
      <c:valAx>
        <c:axId val="1111217896"/>
        <c:scaling>
          <c:orientation val="minMax"/>
          <c:max val="30"/>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600" b="0"/>
                  <a:t>Share of misreporting by reported AGI</a:t>
                </a:r>
              </a:p>
            </c:rich>
          </c:tx>
          <c:layout>
            <c:manualLayout>
              <c:xMode val="edge"/>
              <c:yMode val="edge"/>
              <c:x val="1.1806211643281882E-3"/>
              <c:y val="9.487413448603523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1217504"/>
        <c:crosses val="autoZero"/>
        <c:crossBetween val="between"/>
        <c:majorUnit val="10"/>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112061</xdr:colOff>
      <xdr:row>1</xdr:row>
      <xdr:rowOff>74706</xdr:rowOff>
    </xdr:from>
    <xdr:to>
      <xdr:col>9</xdr:col>
      <xdr:colOff>537882</xdr:colOff>
      <xdr:row>24</xdr:row>
      <xdr:rowOff>167528</xdr:rowOff>
    </xdr:to>
    <xdr:graphicFrame macro="">
      <xdr:nvGraphicFramePr>
        <xdr:cNvPr id="2" name="Chart 1">
          <a:extLst>
            <a:ext uri="{FF2B5EF4-FFF2-40B4-BE49-F238E27FC236}">
              <a16:creationId xmlns:a16="http://schemas.microsoft.com/office/drawing/2014/main" id="{005D185F-65FC-4135-9BF2-205943D94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0.09765</cdr:x>
      <cdr:y>0.01753</cdr:y>
    </cdr:from>
    <cdr:to>
      <cdr:x>0.44378</cdr:x>
      <cdr:y>0.11509</cdr:y>
    </cdr:to>
    <cdr:sp macro="" textlink="">
      <cdr:nvSpPr>
        <cdr:cNvPr id="4" name="TextBox 1"/>
        <cdr:cNvSpPr txBox="1"/>
      </cdr:nvSpPr>
      <cdr:spPr>
        <a:xfrm xmlns:a="http://schemas.openxmlformats.org/drawingml/2006/main">
          <a:off x="706799" y="79915"/>
          <a:ext cx="2505376" cy="444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900"/>
            </a:lnSpc>
          </a:pPr>
          <a:r>
            <a:rPr lang="en-US" sz="2000" b="1">
              <a:solidFill>
                <a:schemeClr val="accent6">
                  <a:lumMod val="75000"/>
                </a:schemeClr>
              </a:solidFill>
              <a:latin typeface="Arial" panose="020B0604020202020204" pitchFamily="34" charset="0"/>
              <a:cs typeface="Arial" panose="020B0604020202020204" pitchFamily="34" charset="0"/>
            </a:rPr>
            <a:t>Ranked by reported income</a:t>
          </a:r>
        </a:p>
      </cdr:txBody>
    </cdr:sp>
  </cdr:relSizeAnchor>
  <cdr:relSizeAnchor xmlns:cdr="http://schemas.openxmlformats.org/drawingml/2006/chartDrawing">
    <cdr:from>
      <cdr:x>0.65974</cdr:x>
      <cdr:y>0.01319</cdr:y>
    </cdr:from>
    <cdr:to>
      <cdr:x>0.93056</cdr:x>
      <cdr:y>0.11108</cdr:y>
    </cdr:to>
    <cdr:sp macro="" textlink="">
      <cdr:nvSpPr>
        <cdr:cNvPr id="8" name="TextBox 1">
          <a:extLst xmlns:a="http://schemas.openxmlformats.org/drawingml/2006/main">
            <a:ext uri="{FF2B5EF4-FFF2-40B4-BE49-F238E27FC236}">
              <a16:creationId xmlns:a16="http://schemas.microsoft.com/office/drawing/2014/main" id="{3CF80A05-C15D-4317-9F16-262BF457D174}"/>
            </a:ext>
          </a:extLst>
        </cdr:cNvPr>
        <cdr:cNvSpPr txBox="1"/>
      </cdr:nvSpPr>
      <cdr:spPr>
        <a:xfrm xmlns:a="http://schemas.openxmlformats.org/drawingml/2006/main">
          <a:off x="4775378" y="60133"/>
          <a:ext cx="1960263" cy="4461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rgbClr val="7030A0"/>
              </a:solidFill>
              <a:latin typeface="Arial" panose="020B0604020202020204" pitchFamily="34" charset="0"/>
              <a:cs typeface="Arial" panose="020B0604020202020204" pitchFamily="34" charset="0"/>
            </a:rPr>
            <a:t>Ranked</a:t>
          </a:r>
          <a:r>
            <a:rPr lang="en-US" sz="2000" b="1" baseline="0">
              <a:solidFill>
                <a:srgbClr val="7030A0"/>
              </a:solidFill>
              <a:latin typeface="Arial" panose="020B0604020202020204" pitchFamily="34" charset="0"/>
              <a:cs typeface="Arial" panose="020B0604020202020204" pitchFamily="34" charset="0"/>
            </a:rPr>
            <a:t> by true income</a:t>
          </a:r>
          <a:endParaRPr lang="en-US" sz="2000" b="1">
            <a:solidFill>
              <a:srgbClr val="7030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0.90068</cdr:x>
      <cdr:y>0.28027</cdr:y>
    </cdr:from>
    <cdr:to>
      <cdr:x>1</cdr:x>
      <cdr:y>0.36832</cdr:y>
    </cdr:to>
    <cdr:sp macro="" textlink="">
      <cdr:nvSpPr>
        <cdr:cNvPr id="2" name="TextBox 1">
          <a:extLst xmlns:a="http://schemas.openxmlformats.org/drawingml/2006/main">
            <a:ext uri="{FF2B5EF4-FFF2-40B4-BE49-F238E27FC236}">
              <a16:creationId xmlns:a16="http://schemas.microsoft.com/office/drawing/2014/main" id="{397230BC-6441-180A-956A-3BA0A3492D0F}"/>
            </a:ext>
          </a:extLst>
        </cdr:cNvPr>
        <cdr:cNvSpPr txBox="1"/>
      </cdr:nvSpPr>
      <cdr:spPr>
        <a:xfrm xmlns:a="http://schemas.openxmlformats.org/drawingml/2006/main">
          <a:off x="6519346" y="1277468"/>
          <a:ext cx="718903" cy="4013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rgbClr val="7030A0"/>
              </a:solidFill>
              <a:latin typeface="Arial" panose="020B0604020202020204" pitchFamily="34" charset="0"/>
              <a:cs typeface="Arial" panose="020B0604020202020204" pitchFamily="34" charset="0"/>
            </a:rPr>
            <a:t>16%</a:t>
          </a:r>
        </a:p>
      </cdr:txBody>
    </cdr:sp>
  </cdr:relSizeAnchor>
  <cdr:relSizeAnchor xmlns:cdr="http://schemas.openxmlformats.org/drawingml/2006/chartDrawing">
    <cdr:from>
      <cdr:x>0.90067</cdr:x>
      <cdr:y>0.60748</cdr:y>
    </cdr:from>
    <cdr:to>
      <cdr:x>1</cdr:x>
      <cdr:y>0.69553</cdr:y>
    </cdr:to>
    <cdr:sp macro="" textlink="">
      <cdr:nvSpPr>
        <cdr:cNvPr id="3" name="TextBox 1">
          <a:extLst xmlns:a="http://schemas.openxmlformats.org/drawingml/2006/main">
            <a:ext uri="{FF2B5EF4-FFF2-40B4-BE49-F238E27FC236}">
              <a16:creationId xmlns:a16="http://schemas.microsoft.com/office/drawing/2014/main" id="{D92F8FF1-C798-2199-B16D-A24718C9978F}"/>
            </a:ext>
          </a:extLst>
        </cdr:cNvPr>
        <cdr:cNvSpPr txBox="1"/>
      </cdr:nvSpPr>
      <cdr:spPr>
        <a:xfrm xmlns:a="http://schemas.openxmlformats.org/drawingml/2006/main">
          <a:off x="6519274" y="2768902"/>
          <a:ext cx="718975" cy="4013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chemeClr val="accent6">
                  <a:lumMod val="75000"/>
                </a:schemeClr>
              </a:solidFill>
              <a:latin typeface="Arial" panose="020B0604020202020204" pitchFamily="34" charset="0"/>
              <a:cs typeface="Arial" panose="020B0604020202020204" pitchFamily="34" charset="0"/>
            </a:rPr>
            <a:t>6%</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81643</xdr:colOff>
      <xdr:row>2</xdr:row>
      <xdr:rowOff>91568</xdr:rowOff>
    </xdr:from>
    <xdr:to>
      <xdr:col>7</xdr:col>
      <xdr:colOff>483109</xdr:colOff>
      <xdr:row>25</xdr:row>
      <xdr:rowOff>167768</xdr:rowOff>
    </xdr:to>
    <xdr:graphicFrame macro="">
      <xdr:nvGraphicFramePr>
        <xdr:cNvPr id="2" name="Chart 1">
          <a:extLst>
            <a:ext uri="{FF2B5EF4-FFF2-40B4-BE49-F238E27FC236}">
              <a16:creationId xmlns:a16="http://schemas.microsoft.com/office/drawing/2014/main" id="{819875E5-4984-48D0-9FA1-11AA6FDA1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0.65487</cdr:x>
      <cdr:y>0.44999</cdr:y>
    </cdr:from>
    <cdr:to>
      <cdr:x>0.83634</cdr:x>
      <cdr:y>0.51771</cdr:y>
    </cdr:to>
    <cdr:sp macro="" textlink="">
      <cdr:nvSpPr>
        <cdr:cNvPr id="3" name="TextBox 1"/>
        <cdr:cNvSpPr txBox="1"/>
      </cdr:nvSpPr>
      <cdr:spPr>
        <a:xfrm xmlns:a="http://schemas.openxmlformats.org/drawingml/2006/main">
          <a:off x="3955861" y="2005934"/>
          <a:ext cx="1096210" cy="301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400" b="1">
              <a:solidFill>
                <a:schemeClr val="bg2">
                  <a:lumMod val="25000"/>
                </a:schemeClr>
              </a:solidFill>
              <a:latin typeface="Arial" panose="020B0604020202020204" pitchFamily="34" charset="0"/>
              <a:cs typeface="Arial" panose="020B0604020202020204" pitchFamily="34" charset="0"/>
            </a:rPr>
            <a:t>Census </a:t>
          </a:r>
        </a:p>
      </cdr:txBody>
    </cdr:sp>
  </cdr:relSizeAnchor>
  <cdr:relSizeAnchor xmlns:cdr="http://schemas.openxmlformats.org/drawingml/2006/chartDrawing">
    <cdr:from>
      <cdr:x>0.77439</cdr:x>
      <cdr:y>0.26709</cdr:y>
    </cdr:from>
    <cdr:to>
      <cdr:x>0.9942</cdr:x>
      <cdr:y>0.34145</cdr:y>
    </cdr:to>
    <cdr:sp macro="" textlink="">
      <cdr:nvSpPr>
        <cdr:cNvPr id="4" name="TextBox 1"/>
        <cdr:cNvSpPr txBox="1"/>
      </cdr:nvSpPr>
      <cdr:spPr>
        <a:xfrm xmlns:a="http://schemas.openxmlformats.org/drawingml/2006/main">
          <a:off x="4658445" y="1190618"/>
          <a:ext cx="1322293" cy="3314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300" b="1">
              <a:solidFill>
                <a:sysClr val="windowText" lastClr="000000"/>
              </a:solidFill>
              <a:latin typeface="Arial" panose="020B0604020202020204" pitchFamily="34" charset="0"/>
              <a:cs typeface="Arial" panose="020B0604020202020204" pitchFamily="34" charset="0"/>
            </a:rPr>
            <a:t>Auten-Splinter</a:t>
          </a:r>
        </a:p>
      </cdr:txBody>
    </cdr:sp>
  </cdr:relSizeAnchor>
  <cdr:relSizeAnchor xmlns:cdr="http://schemas.openxmlformats.org/drawingml/2006/chartDrawing">
    <cdr:from>
      <cdr:x>0.73213</cdr:x>
      <cdr:y>0.03796</cdr:y>
    </cdr:from>
    <cdr:to>
      <cdr:x>0.92155</cdr:x>
      <cdr:y>0.14034</cdr:y>
    </cdr:to>
    <cdr:sp macro="" textlink="">
      <cdr:nvSpPr>
        <cdr:cNvPr id="7" name="TextBox 1"/>
        <cdr:cNvSpPr txBox="1"/>
      </cdr:nvSpPr>
      <cdr:spPr>
        <a:xfrm xmlns:a="http://schemas.openxmlformats.org/drawingml/2006/main">
          <a:off x="4404211" y="169214"/>
          <a:ext cx="1139499" cy="4563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rgbClr val="C00000"/>
              </a:solidFill>
              <a:latin typeface="Arial" panose="020B0604020202020204" pitchFamily="34" charset="0"/>
              <a:cs typeface="Arial" panose="020B0604020202020204" pitchFamily="34" charset="0"/>
            </a:rPr>
            <a:t>PSZ               </a:t>
          </a:r>
          <a:endParaRPr lang="en-US" sz="1400" b="1">
            <a:solidFill>
              <a:srgbClr val="C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0.74512</cdr:x>
      <cdr:y>0.32093</cdr:y>
    </cdr:from>
    <cdr:to>
      <cdr:x>0.89842</cdr:x>
      <cdr:y>0.40244</cdr:y>
    </cdr:to>
    <cdr:sp macro="" textlink="">
      <cdr:nvSpPr>
        <cdr:cNvPr id="5" name="TextBox 1">
          <a:extLst xmlns:a="http://schemas.openxmlformats.org/drawingml/2006/main">
            <a:ext uri="{FF2B5EF4-FFF2-40B4-BE49-F238E27FC236}">
              <a16:creationId xmlns:a16="http://schemas.microsoft.com/office/drawing/2014/main" id="{A4E2D365-8CF6-55C6-43AD-61F60890D360}"/>
            </a:ext>
          </a:extLst>
        </cdr:cNvPr>
        <cdr:cNvSpPr txBox="1"/>
      </cdr:nvSpPr>
      <cdr:spPr>
        <a:xfrm xmlns:a="http://schemas.openxmlformats.org/drawingml/2006/main">
          <a:off x="4503426" y="1430620"/>
          <a:ext cx="926529" cy="3633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400" b="1">
              <a:solidFill>
                <a:schemeClr val="bg2">
                  <a:lumMod val="50000"/>
                </a:schemeClr>
              </a:solidFill>
              <a:latin typeface="Arial" panose="020B0604020202020204" pitchFamily="34" charset="0"/>
              <a:cs typeface="Arial" panose="020B0604020202020204" pitchFamily="34" charset="0"/>
            </a:rPr>
            <a:t>BEA</a:t>
          </a:r>
        </a:p>
      </cdr:txBody>
    </cdr:sp>
  </cdr:relSizeAnchor>
  <cdr:relSizeAnchor xmlns:cdr="http://schemas.openxmlformats.org/drawingml/2006/chartDrawing">
    <cdr:from>
      <cdr:x>0.72193</cdr:x>
      <cdr:y>0.36933</cdr:y>
    </cdr:from>
    <cdr:to>
      <cdr:x>0.91724</cdr:x>
      <cdr:y>0.43889</cdr:y>
    </cdr:to>
    <cdr:sp macro="" textlink="">
      <cdr:nvSpPr>
        <cdr:cNvPr id="9" name="TextBox 1">
          <a:extLst xmlns:a="http://schemas.openxmlformats.org/drawingml/2006/main">
            <a:ext uri="{FF2B5EF4-FFF2-40B4-BE49-F238E27FC236}">
              <a16:creationId xmlns:a16="http://schemas.microsoft.com/office/drawing/2014/main" id="{0F88DD8E-25D1-4312-DC4C-EDE50D609224}"/>
            </a:ext>
          </a:extLst>
        </cdr:cNvPr>
        <cdr:cNvSpPr txBox="1"/>
      </cdr:nvSpPr>
      <cdr:spPr>
        <a:xfrm xmlns:a="http://schemas.openxmlformats.org/drawingml/2006/main">
          <a:off x="4360959" y="1646351"/>
          <a:ext cx="1179813" cy="310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900"/>
            </a:lnSpc>
          </a:pPr>
          <a:r>
            <a:rPr lang="en-US" sz="1400" b="1">
              <a:solidFill>
                <a:schemeClr val="tx1">
                  <a:lumMod val="65000"/>
                  <a:lumOff val="35000"/>
                </a:schemeClr>
              </a:solidFill>
              <a:latin typeface="Arial" panose="020B0604020202020204" pitchFamily="34" charset="0"/>
              <a:cs typeface="Arial" panose="020B0604020202020204" pitchFamily="34" charset="0"/>
            </a:rPr>
            <a:t>CBO         </a:t>
          </a:r>
          <a:r>
            <a:rPr lang="en-US" sz="1100" b="1">
              <a:solidFill>
                <a:schemeClr val="tx1">
                  <a:lumMod val="65000"/>
                  <a:lumOff val="35000"/>
                </a:schemeClr>
              </a:solidFill>
              <a:latin typeface="Arial" panose="020B0604020202020204" pitchFamily="34" charset="0"/>
              <a:cs typeface="Arial" panose="020B0604020202020204" pitchFamily="34" charset="0"/>
            </a:rPr>
            <a:t>no cap gains</a:t>
          </a:r>
          <a:endParaRPr lang="en-US" sz="14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0.60851</cdr:x>
      <cdr:y>0.42318</cdr:y>
    </cdr:from>
    <cdr:to>
      <cdr:x>0.68679</cdr:x>
      <cdr:y>0.47058</cdr:y>
    </cdr:to>
    <cdr:cxnSp macro="">
      <cdr:nvCxnSpPr>
        <cdr:cNvPr id="8" name="Straight Connector 7">
          <a:extLst xmlns:a="http://schemas.openxmlformats.org/drawingml/2006/main">
            <a:ext uri="{FF2B5EF4-FFF2-40B4-BE49-F238E27FC236}">
              <a16:creationId xmlns:a16="http://schemas.microsoft.com/office/drawing/2014/main" id="{224560CB-7E51-E0D6-BB55-03594A75120F}"/>
            </a:ext>
          </a:extLst>
        </cdr:cNvPr>
        <cdr:cNvCxnSpPr/>
      </cdr:nvCxnSpPr>
      <cdr:spPr>
        <a:xfrm xmlns:a="http://schemas.openxmlformats.org/drawingml/2006/main">
          <a:off x="3675821" y="1886389"/>
          <a:ext cx="472867" cy="211295"/>
        </a:xfrm>
        <a:prstGeom xmlns:a="http://schemas.openxmlformats.org/drawingml/2006/main" prst="line">
          <a:avLst/>
        </a:prstGeom>
        <a:ln xmlns:a="http://schemas.openxmlformats.org/drawingml/2006/main" w="15875">
          <a:solidFill>
            <a:schemeClr val="bg2">
              <a:lumMod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8</xdr:col>
      <xdr:colOff>295516</xdr:colOff>
      <xdr:row>2</xdr:row>
      <xdr:rowOff>157656</xdr:rowOff>
    </xdr:from>
    <xdr:to>
      <xdr:col>17</xdr:col>
      <xdr:colOff>98666</xdr:colOff>
      <xdr:row>27</xdr:row>
      <xdr:rowOff>13131</xdr:rowOff>
    </xdr:to>
    <xdr:graphicFrame macro="">
      <xdr:nvGraphicFramePr>
        <xdr:cNvPr id="2" name="Chart 1">
          <a:extLst>
            <a:ext uri="{FF2B5EF4-FFF2-40B4-BE49-F238E27FC236}">
              <a16:creationId xmlns:a16="http://schemas.microsoft.com/office/drawing/2014/main" id="{A0489BF2-98A3-454D-9618-D41E1CFCD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186048</xdr:colOff>
      <xdr:row>2</xdr:row>
      <xdr:rowOff>145070</xdr:rowOff>
    </xdr:from>
    <xdr:to>
      <xdr:col>8</xdr:col>
      <xdr:colOff>281214</xdr:colOff>
      <xdr:row>26</xdr:row>
      <xdr:rowOff>183087</xdr:rowOff>
    </xdr:to>
    <xdr:graphicFrame macro="">
      <xdr:nvGraphicFramePr>
        <xdr:cNvPr id="3" name="Chart 2">
          <a:extLst>
            <a:ext uri="{FF2B5EF4-FFF2-40B4-BE49-F238E27FC236}">
              <a16:creationId xmlns:a16="http://schemas.microsoft.com/office/drawing/2014/main" id="{FE1CBA2B-8E28-495B-9A62-16832B579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0.2621</cdr:x>
      <cdr:y>0.61677</cdr:y>
    </cdr:from>
    <cdr:to>
      <cdr:x>0.66385</cdr:x>
      <cdr:y>0.71433</cdr:y>
    </cdr:to>
    <cdr:sp macro="" textlink="">
      <cdr:nvSpPr>
        <cdr:cNvPr id="4" name="TextBox 1"/>
        <cdr:cNvSpPr txBox="1"/>
      </cdr:nvSpPr>
      <cdr:spPr>
        <a:xfrm xmlns:a="http://schemas.openxmlformats.org/drawingml/2006/main">
          <a:off x="1732756" y="2846263"/>
          <a:ext cx="2655957" cy="450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rgbClr val="7030A0"/>
              </a:solidFill>
              <a:latin typeface="Arial" panose="020B0604020202020204" pitchFamily="34" charset="0"/>
              <a:cs typeface="Arial" panose="020B0604020202020204" pitchFamily="34" charset="0"/>
            </a:rPr>
            <a:t>Auten and Splinter,</a:t>
          </a:r>
          <a:r>
            <a:rPr lang="en-US" sz="1600" b="1" baseline="0">
              <a:solidFill>
                <a:srgbClr val="7030A0"/>
              </a:solidFill>
              <a:latin typeface="Arial" panose="020B0604020202020204" pitchFamily="34" charset="0"/>
              <a:cs typeface="Arial" panose="020B0604020202020204" pitchFamily="34" charset="0"/>
            </a:rPr>
            <a:t> 2010  (detected only)</a:t>
          </a:r>
          <a:endParaRPr lang="en-US" sz="1600" b="1">
            <a:solidFill>
              <a:srgbClr val="7030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0.11259</cdr:x>
      <cdr:y>0.76601</cdr:y>
    </cdr:from>
    <cdr:to>
      <cdr:x>0.54674</cdr:x>
      <cdr:y>0.8639</cdr:y>
    </cdr:to>
    <cdr:sp macro="" textlink="">
      <cdr:nvSpPr>
        <cdr:cNvPr id="8" name="TextBox 1">
          <a:extLst xmlns:a="http://schemas.openxmlformats.org/drawingml/2006/main">
            <a:ext uri="{FF2B5EF4-FFF2-40B4-BE49-F238E27FC236}">
              <a16:creationId xmlns:a16="http://schemas.microsoft.com/office/drawing/2014/main" id="{3CF80A05-C15D-4317-9F16-262BF457D174}"/>
            </a:ext>
          </a:extLst>
        </cdr:cNvPr>
        <cdr:cNvSpPr txBox="1"/>
      </cdr:nvSpPr>
      <cdr:spPr>
        <a:xfrm xmlns:a="http://schemas.openxmlformats.org/drawingml/2006/main">
          <a:off x="712970" y="3608947"/>
          <a:ext cx="2749220" cy="4611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chemeClr val="tx1">
                  <a:lumMod val="65000"/>
                  <a:lumOff val="35000"/>
                </a:schemeClr>
              </a:solidFill>
              <a:latin typeface="Arial" panose="020B0604020202020204" pitchFamily="34" charset="0"/>
              <a:cs typeface="Arial" panose="020B0604020202020204" pitchFamily="34" charset="0"/>
            </a:rPr>
            <a:t>DeBacker et al.,</a:t>
          </a:r>
          <a:r>
            <a:rPr lang="en-US" sz="1600" b="1" baseline="0">
              <a:solidFill>
                <a:schemeClr val="tx1">
                  <a:lumMod val="65000"/>
                  <a:lumOff val="35000"/>
                </a:schemeClr>
              </a:solidFill>
              <a:latin typeface="Arial" panose="020B0604020202020204" pitchFamily="34" charset="0"/>
              <a:cs typeface="Arial" panose="020B0604020202020204" pitchFamily="34" charset="0"/>
            </a:rPr>
            <a:t> 2006-14  (detected only)</a:t>
          </a:r>
          <a:endParaRPr lang="en-US" sz="16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0.25087</cdr:x>
      <cdr:y>0.06216</cdr:y>
    </cdr:from>
    <cdr:to>
      <cdr:x>0.74476</cdr:x>
      <cdr:y>0.14093</cdr:y>
    </cdr:to>
    <cdr:sp macro="" textlink="">
      <cdr:nvSpPr>
        <cdr:cNvPr id="2" name="TextBox 1"/>
        <cdr:cNvSpPr txBox="1"/>
      </cdr:nvSpPr>
      <cdr:spPr>
        <a:xfrm xmlns:a="http://schemas.openxmlformats.org/drawingml/2006/main">
          <a:off x="1648521" y="295171"/>
          <a:ext cx="3245431" cy="3740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baseline="0">
              <a:solidFill>
                <a:schemeClr val="tx1">
                  <a:lumMod val="65000"/>
                  <a:lumOff val="35000"/>
                </a:schemeClr>
              </a:solidFill>
              <a:latin typeface="Arial" panose="020B0604020202020204" pitchFamily="34" charset="0"/>
              <a:cs typeface="Arial" panose="020B0604020202020204" pitchFamily="34" charset="0"/>
            </a:rPr>
            <a:t>Johns &amp; Slemrod, 2001 (detected + DCE undetected)</a:t>
          </a:r>
          <a:endParaRPr lang="en-US" sz="16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0.44408</cdr:x>
      <cdr:y>0.35095</cdr:y>
    </cdr:from>
    <cdr:to>
      <cdr:x>0.93762</cdr:x>
      <cdr:y>0.4665</cdr:y>
    </cdr:to>
    <cdr:sp macro="" textlink="">
      <cdr:nvSpPr>
        <cdr:cNvPr id="7" name="TextBox 1"/>
        <cdr:cNvSpPr txBox="1"/>
      </cdr:nvSpPr>
      <cdr:spPr>
        <a:xfrm xmlns:a="http://schemas.openxmlformats.org/drawingml/2006/main">
          <a:off x="2793658" y="1617864"/>
          <a:ext cx="3104887" cy="532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chemeClr val="accent6">
                  <a:lumMod val="75000"/>
                </a:schemeClr>
              </a:solidFill>
              <a:latin typeface="Arial" panose="020B0604020202020204" pitchFamily="34" charset="0"/>
              <a:cs typeface="Arial" panose="020B0604020202020204" pitchFamily="34" charset="0"/>
            </a:rPr>
            <a:t>Auten and Splinter, 2001  (detected +</a:t>
          </a:r>
          <a:r>
            <a:rPr lang="en-US" sz="1600" b="1" baseline="0">
              <a:solidFill>
                <a:schemeClr val="accent6">
                  <a:lumMod val="75000"/>
                </a:schemeClr>
              </a:solidFill>
              <a:latin typeface="Arial" panose="020B0604020202020204" pitchFamily="34" charset="0"/>
              <a:cs typeface="Arial" panose="020B0604020202020204" pitchFamily="34" charset="0"/>
            </a:rPr>
            <a:t> DCE undetected)</a:t>
          </a:r>
          <a:endParaRPr lang="en-US" sz="1600" b="1">
            <a:solidFill>
              <a:schemeClr val="accent6">
                <a:lumMod val="75000"/>
              </a:schemeClr>
            </a:solidFill>
            <a:latin typeface="Arial" panose="020B0604020202020204" pitchFamily="34" charset="0"/>
            <a:cs typeface="Arial" panose="020B0604020202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415365</xdr:colOff>
      <xdr:row>3</xdr:row>
      <xdr:rowOff>2054</xdr:rowOff>
    </xdr:from>
    <xdr:to>
      <xdr:col>18</xdr:col>
      <xdr:colOff>685052</xdr:colOff>
      <xdr:row>32</xdr:row>
      <xdr:rowOff>158190</xdr:rowOff>
    </xdr:to>
    <xdr:graphicFrame macro="">
      <xdr:nvGraphicFramePr>
        <xdr:cNvPr id="2" name="Chart 1">
          <a:extLst>
            <a:ext uri="{FF2B5EF4-FFF2-40B4-BE49-F238E27FC236}">
              <a16:creationId xmlns:a16="http://schemas.microsoft.com/office/drawing/2014/main" id="{710D3AFD-CEA7-4672-9133-886ECF2C6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74519</xdr:colOff>
      <xdr:row>2</xdr:row>
      <xdr:rowOff>165845</xdr:rowOff>
    </xdr:from>
    <xdr:to>
      <xdr:col>10</xdr:col>
      <xdr:colOff>208988</xdr:colOff>
      <xdr:row>32</xdr:row>
      <xdr:rowOff>137271</xdr:rowOff>
    </xdr:to>
    <xdr:graphicFrame macro="">
      <xdr:nvGraphicFramePr>
        <xdr:cNvPr id="3" name="Chart 2">
          <a:extLst>
            <a:ext uri="{FF2B5EF4-FFF2-40B4-BE49-F238E27FC236}">
              <a16:creationId xmlns:a16="http://schemas.microsoft.com/office/drawing/2014/main" id="{71F0D486-C531-4BB9-AE2F-49505AEDB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0.15076</cdr:x>
      <cdr:y>0.42579</cdr:y>
    </cdr:from>
    <cdr:to>
      <cdr:x>0.61733</cdr:x>
      <cdr:y>0.48721</cdr:y>
    </cdr:to>
    <cdr:sp macro="" textlink="">
      <cdr:nvSpPr>
        <cdr:cNvPr id="6" name="TextBox 1"/>
        <cdr:cNvSpPr txBox="1"/>
      </cdr:nvSpPr>
      <cdr:spPr>
        <a:xfrm xmlns:a="http://schemas.openxmlformats.org/drawingml/2006/main">
          <a:off x="1014132" y="2417176"/>
          <a:ext cx="3138573" cy="3486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baseline="0">
              <a:latin typeface="Arial" panose="020B0604020202020204" pitchFamily="34" charset="0"/>
              <a:cs typeface="Arial" panose="020B0604020202020204" pitchFamily="34" charset="0"/>
            </a:rPr>
            <a:t>Tax-exempt employee compensation</a:t>
          </a:r>
          <a:endParaRPr lang="en-US"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0.13199</cdr:x>
      <cdr:y>0.86497</cdr:y>
    </cdr:from>
    <cdr:to>
      <cdr:x>0.51399</cdr:x>
      <cdr:y>0.92137</cdr:y>
    </cdr:to>
    <cdr:sp macro="" textlink="">
      <cdr:nvSpPr>
        <cdr:cNvPr id="21" name="TextBox 1"/>
        <cdr:cNvSpPr txBox="1"/>
      </cdr:nvSpPr>
      <cdr:spPr>
        <a:xfrm xmlns:a="http://schemas.openxmlformats.org/drawingml/2006/main">
          <a:off x="887872" y="4910370"/>
          <a:ext cx="2569672" cy="320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baseline="0">
              <a:latin typeface="Arial" panose="020B0604020202020204" pitchFamily="34" charset="0"/>
              <a:cs typeface="Arial" panose="020B0604020202020204" pitchFamily="34" charset="0"/>
            </a:rPr>
            <a:t>Retirement accounts</a:t>
          </a:r>
          <a:endParaRPr lang="en-US"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0.1409</cdr:x>
      <cdr:y>0.73775</cdr:y>
    </cdr:from>
    <cdr:to>
      <cdr:x>0.39447</cdr:x>
      <cdr:y>0.81875</cdr:y>
    </cdr:to>
    <cdr:sp macro="" textlink="">
      <cdr:nvSpPr>
        <cdr:cNvPr id="23" name="TextBox 1"/>
        <cdr:cNvSpPr txBox="1"/>
      </cdr:nvSpPr>
      <cdr:spPr>
        <a:xfrm xmlns:a="http://schemas.openxmlformats.org/drawingml/2006/main">
          <a:off x="947796" y="4188121"/>
          <a:ext cx="1705737" cy="459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baseline="0">
              <a:latin typeface="Arial" panose="020B0604020202020204" pitchFamily="34" charset="0"/>
              <a:cs typeface="Arial" panose="020B0604020202020204" pitchFamily="34" charset="0"/>
            </a:rPr>
            <a:t>Corporate tax              (non-retirement</a:t>
          </a:r>
          <a:r>
            <a:rPr lang="en-US" sz="1200" b="0" baseline="0">
              <a:latin typeface="Arial" panose="020B0604020202020204" pitchFamily="34" charset="0"/>
              <a:cs typeface="Arial" panose="020B0604020202020204" pitchFamily="34" charset="0"/>
            </a:rPr>
            <a:t>)</a:t>
          </a:r>
          <a:endParaRPr lang="en-US" sz="13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0.16106</cdr:x>
      <cdr:y>0.5783</cdr:y>
    </cdr:from>
    <cdr:to>
      <cdr:x>0.41063</cdr:x>
      <cdr:y>0.63972</cdr:y>
    </cdr:to>
    <cdr:sp macro="" textlink="">
      <cdr:nvSpPr>
        <cdr:cNvPr id="24" name="TextBox 1"/>
        <cdr:cNvSpPr txBox="1"/>
      </cdr:nvSpPr>
      <cdr:spPr>
        <a:xfrm xmlns:a="http://schemas.openxmlformats.org/drawingml/2006/main">
          <a:off x="1083406" y="3282938"/>
          <a:ext cx="1678829" cy="3486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baseline="0">
              <a:latin typeface="Arial" panose="020B0604020202020204" pitchFamily="34" charset="0"/>
              <a:cs typeface="Arial" panose="020B0604020202020204" pitchFamily="34" charset="0"/>
            </a:rPr>
            <a:t>Imputed rents</a:t>
          </a:r>
          <a:endParaRPr lang="en-US"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0.41446</cdr:x>
      <cdr:y>0.81259</cdr:y>
    </cdr:from>
    <cdr:to>
      <cdr:x>0.65101</cdr:x>
      <cdr:y>0.87401</cdr:y>
    </cdr:to>
    <cdr:sp macro="" textlink="">
      <cdr:nvSpPr>
        <cdr:cNvPr id="7" name="TextBox 1">
          <a:extLst xmlns:a="http://schemas.openxmlformats.org/drawingml/2006/main">
            <a:ext uri="{FF2B5EF4-FFF2-40B4-BE49-F238E27FC236}">
              <a16:creationId xmlns:a16="http://schemas.microsoft.com/office/drawing/2014/main" id="{8F84D2BB-9BB7-45B6-88D7-CFB133924A53}"/>
            </a:ext>
          </a:extLst>
        </cdr:cNvPr>
        <cdr:cNvSpPr txBox="1"/>
      </cdr:nvSpPr>
      <cdr:spPr>
        <a:xfrm xmlns:a="http://schemas.openxmlformats.org/drawingml/2006/main">
          <a:off x="2787998" y="4613015"/>
          <a:ext cx="1591246" cy="348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en-US" sz="1200" b="1" baseline="0">
              <a:latin typeface="Arial" panose="020B0604020202020204" pitchFamily="34" charset="0"/>
              <a:cs typeface="Arial" panose="020B0604020202020204" pitchFamily="34" charset="0"/>
            </a:rPr>
            <a:t>Tax-exempt interest &amp; fiduciary income</a:t>
          </a:r>
          <a:endParaRPr lang="en-US"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0.12416</cdr:x>
      <cdr:y>0.65764</cdr:y>
    </cdr:from>
    <cdr:to>
      <cdr:x>0.43936</cdr:x>
      <cdr:y>0.73864</cdr:y>
    </cdr:to>
    <cdr:sp macro="" textlink="">
      <cdr:nvSpPr>
        <cdr:cNvPr id="8" name="TextBox 1">
          <a:extLst xmlns:a="http://schemas.openxmlformats.org/drawingml/2006/main">
            <a:ext uri="{FF2B5EF4-FFF2-40B4-BE49-F238E27FC236}">
              <a16:creationId xmlns:a16="http://schemas.microsoft.com/office/drawing/2014/main" id="{FF3E2A5F-2FD6-407B-8E9B-722C2F9BF00B}"/>
            </a:ext>
          </a:extLst>
        </cdr:cNvPr>
        <cdr:cNvSpPr txBox="1"/>
      </cdr:nvSpPr>
      <cdr:spPr>
        <a:xfrm xmlns:a="http://schemas.openxmlformats.org/drawingml/2006/main">
          <a:off x="878736" y="3512285"/>
          <a:ext cx="2230812" cy="432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baseline="0">
              <a:latin typeface="Arial" panose="020B0604020202020204" pitchFamily="34" charset="0"/>
              <a:cs typeface="Arial" panose="020B0604020202020204" pitchFamily="34" charset="0"/>
            </a:rPr>
            <a:t>Corporate retained earnings (non-retirement)</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0.61427</cdr:x>
      <cdr:y>0.80801</cdr:y>
    </cdr:from>
    <cdr:to>
      <cdr:x>0.66258</cdr:x>
      <cdr:y>0.83367</cdr:y>
    </cdr:to>
    <cdr:cxnSp macro="">
      <cdr:nvCxnSpPr>
        <cdr:cNvPr id="3" name="Straight Arrow Connector 2">
          <a:extLst xmlns:a="http://schemas.openxmlformats.org/drawingml/2006/main">
            <a:ext uri="{FF2B5EF4-FFF2-40B4-BE49-F238E27FC236}">
              <a16:creationId xmlns:a16="http://schemas.microsoft.com/office/drawing/2014/main" id="{0881974D-1716-49F4-B631-D3ECF0388091}"/>
            </a:ext>
          </a:extLst>
        </cdr:cNvPr>
        <cdr:cNvCxnSpPr/>
      </cdr:nvCxnSpPr>
      <cdr:spPr>
        <a:xfrm xmlns:a="http://schemas.openxmlformats.org/drawingml/2006/main" flipV="1">
          <a:off x="4347487" y="4315383"/>
          <a:ext cx="341912" cy="137043"/>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0.39867</cdr:x>
      <cdr:y>0.88107</cdr:y>
    </cdr:from>
    <cdr:to>
      <cdr:x>0.69295</cdr:x>
      <cdr:y>0.94248</cdr:y>
    </cdr:to>
    <cdr:sp macro="" textlink="">
      <cdr:nvSpPr>
        <cdr:cNvPr id="24" name="TextBox 1"/>
        <cdr:cNvSpPr txBox="1"/>
      </cdr:nvSpPr>
      <cdr:spPr>
        <a:xfrm xmlns:a="http://schemas.openxmlformats.org/drawingml/2006/main">
          <a:off x="2698330" y="4719561"/>
          <a:ext cx="1991790" cy="3289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baseline="0">
              <a:latin typeface="Arial" panose="020B0604020202020204" pitchFamily="34" charset="0"/>
              <a:cs typeface="Arial" panose="020B0604020202020204" pitchFamily="34" charset="0"/>
            </a:rPr>
            <a:t>Retirement accounts</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0.51713</cdr:x>
      <cdr:y>0.82208</cdr:y>
    </cdr:from>
    <cdr:to>
      <cdr:x>0.90945</cdr:x>
      <cdr:y>0.87463</cdr:y>
    </cdr:to>
    <cdr:sp macro="" textlink="">
      <cdr:nvSpPr>
        <cdr:cNvPr id="9" name="TextBox 1">
          <a:extLst xmlns:a="http://schemas.openxmlformats.org/drawingml/2006/main">
            <a:ext uri="{FF2B5EF4-FFF2-40B4-BE49-F238E27FC236}">
              <a16:creationId xmlns:a16="http://schemas.microsoft.com/office/drawing/2014/main" id="{3B4ACB53-A4F6-4B51-9439-F59D9A6EC299}"/>
            </a:ext>
          </a:extLst>
        </cdr:cNvPr>
        <cdr:cNvSpPr txBox="1"/>
      </cdr:nvSpPr>
      <cdr:spPr>
        <a:xfrm xmlns:a="http://schemas.openxmlformats.org/drawingml/2006/main">
          <a:off x="3332069" y="4674697"/>
          <a:ext cx="2527864" cy="2988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Arial" panose="020B0604020202020204" pitchFamily="34" charset="0"/>
              <a:cs typeface="Arial" panose="020B0604020202020204" pitchFamily="34" charset="0"/>
            </a:rPr>
            <a:t>Tax-exempt interest &amp; fiduciary</a:t>
          </a:r>
          <a:endParaRPr lang="en-US"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0.11397</cdr:x>
      <cdr:y>0.70851</cdr:y>
    </cdr:from>
    <cdr:to>
      <cdr:x>0.3787</cdr:x>
      <cdr:y>0.78938</cdr:y>
    </cdr:to>
    <cdr:sp macro="" textlink="">
      <cdr:nvSpPr>
        <cdr:cNvPr id="8" name="TextBox 1">
          <a:extLst xmlns:a="http://schemas.openxmlformats.org/drawingml/2006/main">
            <a:ext uri="{FF2B5EF4-FFF2-40B4-BE49-F238E27FC236}">
              <a16:creationId xmlns:a16="http://schemas.microsoft.com/office/drawing/2014/main" id="{3045FB6A-17D8-4E75-B493-D0A816DCC3BC}"/>
            </a:ext>
          </a:extLst>
        </cdr:cNvPr>
        <cdr:cNvSpPr txBox="1"/>
      </cdr:nvSpPr>
      <cdr:spPr>
        <a:xfrm xmlns:a="http://schemas.openxmlformats.org/drawingml/2006/main">
          <a:off x="734358" y="4028888"/>
          <a:ext cx="1705727" cy="4598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baseline="0">
              <a:latin typeface="Arial" panose="020B0604020202020204" pitchFamily="34" charset="0"/>
              <a:cs typeface="Arial" panose="020B0604020202020204" pitchFamily="34" charset="0"/>
            </a:rPr>
            <a:t>Corporate tax              </a:t>
          </a:r>
          <a:r>
            <a:rPr lang="en-US" sz="1200" b="1" baseline="0">
              <a:latin typeface="Arial" panose="020B0604020202020204" pitchFamily="34" charset="0"/>
              <a:cs typeface="Arial" panose="020B0604020202020204" pitchFamily="34" charset="0"/>
            </a:rPr>
            <a:t>(non-retirement)</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0.12713</cdr:x>
      <cdr:y>0.52142</cdr:y>
    </cdr:from>
    <cdr:to>
      <cdr:x>0.4562</cdr:x>
      <cdr:y>0.60228</cdr:y>
    </cdr:to>
    <cdr:sp macro="" textlink="">
      <cdr:nvSpPr>
        <cdr:cNvPr id="10" name="TextBox 1">
          <a:extLst xmlns:a="http://schemas.openxmlformats.org/drawingml/2006/main">
            <a:ext uri="{FF2B5EF4-FFF2-40B4-BE49-F238E27FC236}">
              <a16:creationId xmlns:a16="http://schemas.microsoft.com/office/drawing/2014/main" id="{4AAB9BB0-E013-4497-92A4-4C9333EA6581}"/>
            </a:ext>
          </a:extLst>
        </cdr:cNvPr>
        <cdr:cNvSpPr txBox="1"/>
      </cdr:nvSpPr>
      <cdr:spPr>
        <a:xfrm xmlns:a="http://schemas.openxmlformats.org/drawingml/2006/main">
          <a:off x="819169" y="2965033"/>
          <a:ext cx="2120323" cy="4598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baseline="0">
              <a:latin typeface="Arial" panose="020B0604020202020204" pitchFamily="34" charset="0"/>
              <a:cs typeface="Arial" panose="020B0604020202020204" pitchFamily="34" charset="0"/>
            </a:rPr>
            <a:t>Corporate retained earnings (non-retirement)</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0.43041</cdr:x>
      <cdr:y>0.36698</cdr:y>
    </cdr:from>
    <cdr:to>
      <cdr:x>0.69097</cdr:x>
      <cdr:y>0.4283</cdr:y>
    </cdr:to>
    <cdr:sp macro="" textlink="">
      <cdr:nvSpPr>
        <cdr:cNvPr id="11" name="TextBox 1">
          <a:extLst xmlns:a="http://schemas.openxmlformats.org/drawingml/2006/main">
            <a:ext uri="{FF2B5EF4-FFF2-40B4-BE49-F238E27FC236}">
              <a16:creationId xmlns:a16="http://schemas.microsoft.com/office/drawing/2014/main" id="{11C95B30-923D-4264-86B4-486FEBA94A66}"/>
            </a:ext>
          </a:extLst>
        </cdr:cNvPr>
        <cdr:cNvSpPr txBox="1"/>
      </cdr:nvSpPr>
      <cdr:spPr>
        <a:xfrm xmlns:a="http://schemas.openxmlformats.org/drawingml/2006/main">
          <a:off x="2913135" y="1965766"/>
          <a:ext cx="1763562" cy="328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Arial" panose="020B0604020202020204" pitchFamily="34" charset="0"/>
              <a:cs typeface="Arial" panose="020B0604020202020204" pitchFamily="34" charset="0"/>
            </a:rPr>
            <a:t>Imputed rents</a:t>
          </a:r>
          <a:endParaRPr lang="en-US"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0.41641</cdr:x>
      <cdr:y>0.31514</cdr:y>
    </cdr:from>
    <cdr:to>
      <cdr:x>0.90351</cdr:x>
      <cdr:y>0.37646</cdr:y>
    </cdr:to>
    <cdr:sp macro="" textlink="">
      <cdr:nvSpPr>
        <cdr:cNvPr id="12" name="TextBox 1">
          <a:extLst xmlns:a="http://schemas.openxmlformats.org/drawingml/2006/main">
            <a:ext uri="{FF2B5EF4-FFF2-40B4-BE49-F238E27FC236}">
              <a16:creationId xmlns:a16="http://schemas.microsoft.com/office/drawing/2014/main" id="{DD7066F4-31BE-436E-824B-3DE5D3024E8C}"/>
            </a:ext>
          </a:extLst>
        </cdr:cNvPr>
        <cdr:cNvSpPr txBox="1"/>
      </cdr:nvSpPr>
      <cdr:spPr>
        <a:xfrm xmlns:a="http://schemas.openxmlformats.org/drawingml/2006/main">
          <a:off x="2818417" y="1688080"/>
          <a:ext cx="3296864" cy="328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Arial" panose="020B0604020202020204" pitchFamily="34" charset="0"/>
              <a:cs typeface="Arial" panose="020B0604020202020204" pitchFamily="34" charset="0"/>
            </a:rPr>
            <a:t>Tax-exempt employee compensation</a:t>
          </a:r>
          <a:endParaRPr lang="en-US"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0.39138</cdr:x>
      <cdr:y>0.39415</cdr:y>
    </cdr:from>
    <cdr:to>
      <cdr:x>0.43547</cdr:x>
      <cdr:y>0.4178</cdr:y>
    </cdr:to>
    <cdr:cxnSp macro="">
      <cdr:nvCxnSpPr>
        <cdr:cNvPr id="13" name="Straight Arrow Connector 12">
          <a:extLst xmlns:a="http://schemas.openxmlformats.org/drawingml/2006/main">
            <a:ext uri="{FF2B5EF4-FFF2-40B4-BE49-F238E27FC236}">
              <a16:creationId xmlns:a16="http://schemas.microsoft.com/office/drawing/2014/main" id="{1D2016E8-48EB-4FBF-BD6B-6831A0E25C52}"/>
            </a:ext>
          </a:extLst>
        </cdr:cNvPr>
        <cdr:cNvCxnSpPr/>
      </cdr:nvCxnSpPr>
      <cdr:spPr>
        <a:xfrm xmlns:a="http://schemas.openxmlformats.org/drawingml/2006/main" flipH="1">
          <a:off x="2649027" y="2111325"/>
          <a:ext cx="298416" cy="126684"/>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0.3852</cdr:x>
      <cdr:y>0.34901</cdr:y>
    </cdr:from>
    <cdr:to>
      <cdr:x>0.42928</cdr:x>
      <cdr:y>0.37266</cdr:y>
    </cdr:to>
    <cdr:cxnSp macro="">
      <cdr:nvCxnSpPr>
        <cdr:cNvPr id="15" name="Straight Arrow Connector 14">
          <a:extLst xmlns:a="http://schemas.openxmlformats.org/drawingml/2006/main">
            <a:ext uri="{FF2B5EF4-FFF2-40B4-BE49-F238E27FC236}">
              <a16:creationId xmlns:a16="http://schemas.microsoft.com/office/drawing/2014/main" id="{A3AE3D14-9E59-4C53-AAC4-F819490A951A}"/>
            </a:ext>
          </a:extLst>
        </cdr:cNvPr>
        <cdr:cNvCxnSpPr/>
      </cdr:nvCxnSpPr>
      <cdr:spPr>
        <a:xfrm xmlns:a="http://schemas.openxmlformats.org/drawingml/2006/main" flipH="1">
          <a:off x="2607139" y="1869488"/>
          <a:ext cx="298349" cy="126683"/>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0.54967</cdr:x>
      <cdr:y>0.57684</cdr:y>
    </cdr:from>
    <cdr:to>
      <cdr:x>0.8958</cdr:x>
      <cdr:y>0.6744</cdr:y>
    </cdr:to>
    <cdr:sp macro="" textlink="">
      <cdr:nvSpPr>
        <cdr:cNvPr id="4" name="TextBox 1"/>
        <cdr:cNvSpPr txBox="1"/>
      </cdr:nvSpPr>
      <cdr:spPr>
        <a:xfrm xmlns:a="http://schemas.openxmlformats.org/drawingml/2006/main">
          <a:off x="3960588" y="2530136"/>
          <a:ext cx="2493998" cy="427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900"/>
            </a:lnSpc>
          </a:pPr>
          <a:r>
            <a:rPr lang="en-US" sz="2000" b="1">
              <a:solidFill>
                <a:srgbClr val="7030A0"/>
              </a:solidFill>
              <a:latin typeface="Arial" panose="020B0604020202020204" pitchFamily="34" charset="0"/>
              <a:cs typeface="Arial" panose="020B0604020202020204" pitchFamily="34" charset="0"/>
            </a:rPr>
            <a:t>Detected underreporting</a:t>
          </a:r>
        </a:p>
      </cdr:txBody>
    </cdr:sp>
  </cdr:relSizeAnchor>
  <cdr:relSizeAnchor xmlns:cdr="http://schemas.openxmlformats.org/drawingml/2006/chartDrawing">
    <cdr:from>
      <cdr:x>0.60594</cdr:x>
      <cdr:y>0.02322</cdr:y>
    </cdr:from>
    <cdr:to>
      <cdr:x>1</cdr:x>
      <cdr:y>0.12111</cdr:y>
    </cdr:to>
    <cdr:sp macro="" textlink="">
      <cdr:nvSpPr>
        <cdr:cNvPr id="8" name="TextBox 1">
          <a:extLst xmlns:a="http://schemas.openxmlformats.org/drawingml/2006/main">
            <a:ext uri="{FF2B5EF4-FFF2-40B4-BE49-F238E27FC236}">
              <a16:creationId xmlns:a16="http://schemas.microsoft.com/office/drawing/2014/main" id="{3CF80A05-C15D-4317-9F16-262BF457D174}"/>
            </a:ext>
          </a:extLst>
        </cdr:cNvPr>
        <cdr:cNvSpPr txBox="1"/>
      </cdr:nvSpPr>
      <cdr:spPr>
        <a:xfrm xmlns:a="http://schemas.openxmlformats.org/drawingml/2006/main">
          <a:off x="4366028" y="101846"/>
          <a:ext cx="2839352" cy="429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chemeClr val="accent1"/>
              </a:solidFill>
              <a:latin typeface="Arial" panose="020B0604020202020204" pitchFamily="34" charset="0"/>
              <a:cs typeface="Arial" panose="020B0604020202020204" pitchFamily="34" charset="0"/>
            </a:rPr>
            <a:t>Undetected</a:t>
          </a:r>
          <a:r>
            <a:rPr lang="en-US" sz="2000" b="1" baseline="0">
              <a:solidFill>
                <a:schemeClr val="accent1"/>
              </a:solidFill>
              <a:latin typeface="Arial" panose="020B0604020202020204" pitchFamily="34" charset="0"/>
              <a:cs typeface="Arial" panose="020B0604020202020204" pitchFamily="34" charset="0"/>
            </a:rPr>
            <a:t> underreporting</a:t>
          </a:r>
          <a:endParaRPr lang="en-US" sz="2000" b="1">
            <a:solidFill>
              <a:schemeClr val="accent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0.89763</cdr:x>
      <cdr:y>0.29994</cdr:y>
    </cdr:from>
    <cdr:to>
      <cdr:x>0.99695</cdr:x>
      <cdr:y>0.38799</cdr:y>
    </cdr:to>
    <cdr:sp macro="" textlink="">
      <cdr:nvSpPr>
        <cdr:cNvPr id="2" name="TextBox 1">
          <a:extLst xmlns:a="http://schemas.openxmlformats.org/drawingml/2006/main">
            <a:ext uri="{FF2B5EF4-FFF2-40B4-BE49-F238E27FC236}">
              <a16:creationId xmlns:a16="http://schemas.microsoft.com/office/drawing/2014/main" id="{397230BC-6441-180A-956A-3BA0A3492D0F}"/>
            </a:ext>
          </a:extLst>
        </cdr:cNvPr>
        <cdr:cNvSpPr txBox="1"/>
      </cdr:nvSpPr>
      <cdr:spPr>
        <a:xfrm xmlns:a="http://schemas.openxmlformats.org/drawingml/2006/main">
          <a:off x="6497941" y="1367817"/>
          <a:ext cx="718977" cy="401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chemeClr val="accent1"/>
              </a:solidFill>
              <a:latin typeface="Arial" panose="020B0604020202020204" pitchFamily="34" charset="0"/>
              <a:cs typeface="Arial" panose="020B0604020202020204" pitchFamily="34" charset="0"/>
            </a:rPr>
            <a:t>19%</a:t>
          </a:r>
        </a:p>
      </cdr:txBody>
    </cdr:sp>
  </cdr:relSizeAnchor>
  <cdr:relSizeAnchor xmlns:cdr="http://schemas.openxmlformats.org/drawingml/2006/chartDrawing">
    <cdr:from>
      <cdr:x>0.89588</cdr:x>
      <cdr:y>0.53224</cdr:y>
    </cdr:from>
    <cdr:to>
      <cdr:x>0.99521</cdr:x>
      <cdr:y>0.62029</cdr:y>
    </cdr:to>
    <cdr:sp macro="" textlink="">
      <cdr:nvSpPr>
        <cdr:cNvPr id="3" name="TextBox 1">
          <a:extLst xmlns:a="http://schemas.openxmlformats.org/drawingml/2006/main">
            <a:ext uri="{FF2B5EF4-FFF2-40B4-BE49-F238E27FC236}">
              <a16:creationId xmlns:a16="http://schemas.microsoft.com/office/drawing/2014/main" id="{D92F8FF1-C798-2199-B16D-A24718C9978F}"/>
            </a:ext>
          </a:extLst>
        </cdr:cNvPr>
        <cdr:cNvSpPr txBox="1"/>
      </cdr:nvSpPr>
      <cdr:spPr>
        <a:xfrm xmlns:a="http://schemas.openxmlformats.org/drawingml/2006/main">
          <a:off x="6485258" y="2427134"/>
          <a:ext cx="719049" cy="401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700"/>
            </a:lnSpc>
          </a:pPr>
          <a:r>
            <a:rPr lang="en-US" sz="2000" b="1">
              <a:solidFill>
                <a:srgbClr val="7030A0"/>
              </a:solidFill>
              <a:latin typeface="Arial" panose="020B0604020202020204" pitchFamily="34" charset="0"/>
              <a:cs typeface="Arial" panose="020B0604020202020204" pitchFamily="34" charset="0"/>
            </a:rPr>
            <a:t>11%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110487</xdr:colOff>
      <xdr:row>2</xdr:row>
      <xdr:rowOff>114300</xdr:rowOff>
    </xdr:from>
    <xdr:to>
      <xdr:col>7</xdr:col>
      <xdr:colOff>366058</xdr:colOff>
      <xdr:row>24</xdr:row>
      <xdr:rowOff>114300</xdr:rowOff>
    </xdr:to>
    <xdr:graphicFrame macro="">
      <xdr:nvGraphicFramePr>
        <xdr:cNvPr id="2" name="Chart 1">
          <a:extLst>
            <a:ext uri="{FF2B5EF4-FFF2-40B4-BE49-F238E27FC236}">
              <a16:creationId xmlns:a16="http://schemas.microsoft.com/office/drawing/2014/main" id="{106153BC-8799-41B7-9D84-32360AB7D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379882</xdr:colOff>
      <xdr:row>2</xdr:row>
      <xdr:rowOff>182469</xdr:rowOff>
    </xdr:from>
    <xdr:to>
      <xdr:col>15</xdr:col>
      <xdr:colOff>496236</xdr:colOff>
      <xdr:row>24</xdr:row>
      <xdr:rowOff>182469</xdr:rowOff>
    </xdr:to>
    <xdr:graphicFrame macro="">
      <xdr:nvGraphicFramePr>
        <xdr:cNvPr id="4" name="Chart 3">
          <a:extLst>
            <a:ext uri="{FF2B5EF4-FFF2-40B4-BE49-F238E27FC236}">
              <a16:creationId xmlns:a16="http://schemas.microsoft.com/office/drawing/2014/main" id="{71E18E83-CBEF-48B6-8B2E-0F9029DD5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0.22691</cdr:x>
      <cdr:y>0.0877</cdr:y>
    </cdr:from>
    <cdr:to>
      <cdr:x>0.4961</cdr:x>
      <cdr:y>0.14808</cdr:y>
    </cdr:to>
    <cdr:sp macro="" textlink="">
      <cdr:nvSpPr>
        <cdr:cNvPr id="7" name="TextBox 1"/>
        <cdr:cNvSpPr txBox="1"/>
      </cdr:nvSpPr>
      <cdr:spPr>
        <a:xfrm xmlns:a="http://schemas.openxmlformats.org/drawingml/2006/main">
          <a:off x="1350418" y="374757"/>
          <a:ext cx="1602037" cy="258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b="1">
              <a:latin typeface="Arial" panose="020B0604020202020204" pitchFamily="34" charset="0"/>
              <a:cs typeface="Arial" panose="020B0604020202020204" pitchFamily="34" charset="0"/>
            </a:rPr>
            <a:t>1988 TCMP data</a:t>
          </a:r>
        </a:p>
      </cdr:txBody>
    </cdr:sp>
  </cdr:relSizeAnchor>
  <cdr:relSizeAnchor xmlns:cdr="http://schemas.openxmlformats.org/drawingml/2006/chartDrawing">
    <cdr:from>
      <cdr:x>0.52932</cdr:x>
      <cdr:y>0.08966</cdr:y>
    </cdr:from>
    <cdr:to>
      <cdr:x>0.74853</cdr:x>
      <cdr:y>0.17059</cdr:y>
    </cdr:to>
    <cdr:sp macro="" textlink="">
      <cdr:nvSpPr>
        <cdr:cNvPr id="8" name="TextBox 1">
          <a:extLst xmlns:a="http://schemas.openxmlformats.org/drawingml/2006/main">
            <a:ext uri="{FF2B5EF4-FFF2-40B4-BE49-F238E27FC236}">
              <a16:creationId xmlns:a16="http://schemas.microsoft.com/office/drawing/2014/main" id="{D8679E49-7B1D-4144-B277-4981737FF315}"/>
            </a:ext>
          </a:extLst>
        </cdr:cNvPr>
        <cdr:cNvSpPr txBox="1"/>
      </cdr:nvSpPr>
      <cdr:spPr>
        <a:xfrm xmlns:a="http://schemas.openxmlformats.org/drawingml/2006/main">
          <a:off x="3491006" y="375771"/>
          <a:ext cx="1445745" cy="3391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2001 </a:t>
          </a:r>
        </a:p>
      </cdr:txBody>
    </cdr:sp>
  </cdr:relSizeAnchor>
  <cdr:relSizeAnchor xmlns:cdr="http://schemas.openxmlformats.org/drawingml/2006/chartDrawing">
    <cdr:from>
      <cdr:x>0.68941</cdr:x>
      <cdr:y>0.08503</cdr:y>
    </cdr:from>
    <cdr:to>
      <cdr:x>0.8063</cdr:x>
      <cdr:y>0.13934</cdr:y>
    </cdr:to>
    <cdr:sp macro="" textlink="">
      <cdr:nvSpPr>
        <cdr:cNvPr id="9" name="TextBox 1">
          <a:extLst xmlns:a="http://schemas.openxmlformats.org/drawingml/2006/main">
            <a:ext uri="{FF2B5EF4-FFF2-40B4-BE49-F238E27FC236}">
              <a16:creationId xmlns:a16="http://schemas.microsoft.com/office/drawing/2014/main" id="{F1E320FE-76D8-42F5-AB1B-11FDB66DC579}"/>
            </a:ext>
          </a:extLst>
        </cdr:cNvPr>
        <cdr:cNvSpPr txBox="1"/>
      </cdr:nvSpPr>
      <cdr:spPr>
        <a:xfrm xmlns:a="http://schemas.openxmlformats.org/drawingml/2006/main">
          <a:off x="4102926" y="363349"/>
          <a:ext cx="695637" cy="2320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2006/7</a:t>
          </a:r>
          <a:r>
            <a:rPr lang="en-US" sz="13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0.77399</cdr:x>
      <cdr:y>0.08431</cdr:y>
    </cdr:from>
    <cdr:to>
      <cdr:x>0.85388</cdr:x>
      <cdr:y>0.1492</cdr:y>
    </cdr:to>
    <cdr:sp macro="" textlink="">
      <cdr:nvSpPr>
        <cdr:cNvPr id="10" name="TextBox 1">
          <a:extLst xmlns:a="http://schemas.openxmlformats.org/drawingml/2006/main">
            <a:ext uri="{FF2B5EF4-FFF2-40B4-BE49-F238E27FC236}">
              <a16:creationId xmlns:a16="http://schemas.microsoft.com/office/drawing/2014/main" id="{E232B55D-D4C1-4B15-A7CF-0EEA9507A4C0}"/>
            </a:ext>
          </a:extLst>
        </cdr:cNvPr>
        <cdr:cNvSpPr txBox="1"/>
      </cdr:nvSpPr>
      <cdr:spPr>
        <a:xfrm xmlns:a="http://schemas.openxmlformats.org/drawingml/2006/main">
          <a:off x="5104651" y="353359"/>
          <a:ext cx="526866" cy="2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rgbClr val="C00000"/>
              </a:solidFill>
              <a:latin typeface="Arial" panose="020B0604020202020204" pitchFamily="34" charset="0"/>
              <a:cs typeface="Arial" panose="020B0604020202020204" pitchFamily="34" charset="0"/>
            </a:rPr>
            <a:t>08/9</a:t>
          </a:r>
          <a:r>
            <a:rPr lang="en-US" sz="13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0.72623</cdr:x>
      <cdr:y>0.00718</cdr:y>
    </cdr:from>
    <cdr:to>
      <cdr:x>0.9624</cdr:x>
      <cdr:y>0.06333</cdr:y>
    </cdr:to>
    <cdr:sp macro="" textlink="">
      <cdr:nvSpPr>
        <cdr:cNvPr id="11" name="TextBox 1">
          <a:extLst xmlns:a="http://schemas.openxmlformats.org/drawingml/2006/main">
            <a:ext uri="{FF2B5EF4-FFF2-40B4-BE49-F238E27FC236}">
              <a16:creationId xmlns:a16="http://schemas.microsoft.com/office/drawing/2014/main" id="{7455C97A-EBEF-457E-8B19-B3D26E9625CC}"/>
            </a:ext>
          </a:extLst>
        </cdr:cNvPr>
        <cdr:cNvSpPr txBox="1"/>
      </cdr:nvSpPr>
      <cdr:spPr>
        <a:xfrm xmlns:a="http://schemas.openxmlformats.org/drawingml/2006/main">
          <a:off x="4322018" y="30685"/>
          <a:ext cx="1405527" cy="239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b="1">
              <a:latin typeface="Arial" panose="020B0604020202020204" pitchFamily="34" charset="0"/>
              <a:cs typeface="Arial" panose="020B0604020202020204" pitchFamily="34" charset="0"/>
            </a:rPr>
            <a:t>NRP data</a:t>
          </a:r>
        </a:p>
      </cdr:txBody>
    </cdr:sp>
  </cdr:relSizeAnchor>
  <cdr:relSizeAnchor xmlns:cdr="http://schemas.openxmlformats.org/drawingml/2006/chartDrawing">
    <cdr:from>
      <cdr:x>0.79183</cdr:x>
      <cdr:y>0.05305</cdr:y>
    </cdr:from>
    <cdr:to>
      <cdr:x>0.897</cdr:x>
      <cdr:y>0.11311</cdr:y>
    </cdr:to>
    <cdr:sp macro="" textlink="">
      <cdr:nvSpPr>
        <cdr:cNvPr id="12" name="TextBox 1">
          <a:extLst xmlns:a="http://schemas.openxmlformats.org/drawingml/2006/main">
            <a:ext uri="{FF2B5EF4-FFF2-40B4-BE49-F238E27FC236}">
              <a16:creationId xmlns:a16="http://schemas.microsoft.com/office/drawing/2014/main" id="{B5241FE8-B22D-40A3-B819-4C7F111530DD}"/>
            </a:ext>
          </a:extLst>
        </cdr:cNvPr>
        <cdr:cNvSpPr txBox="1"/>
      </cdr:nvSpPr>
      <cdr:spPr>
        <a:xfrm xmlns:a="http://schemas.openxmlformats.org/drawingml/2006/main">
          <a:off x="4633043" y="226677"/>
          <a:ext cx="615355" cy="256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chemeClr val="accent1"/>
              </a:solidFill>
              <a:latin typeface="Arial" panose="020B0604020202020204" pitchFamily="34" charset="0"/>
              <a:cs typeface="Arial" panose="020B0604020202020204" pitchFamily="34" charset="0"/>
            </a:rPr>
            <a:t>10/11 </a:t>
          </a:r>
          <a:r>
            <a:rPr lang="en-US" sz="11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0.83251</cdr:x>
      <cdr:y>0.08699</cdr:y>
    </cdr:from>
    <cdr:to>
      <cdr:x>0.98471</cdr:x>
      <cdr:y>0.14283</cdr:y>
    </cdr:to>
    <cdr:sp macro="" textlink="">
      <cdr:nvSpPr>
        <cdr:cNvPr id="13" name="TextBox 1">
          <a:extLst xmlns:a="http://schemas.openxmlformats.org/drawingml/2006/main">
            <a:ext uri="{FF2B5EF4-FFF2-40B4-BE49-F238E27FC236}">
              <a16:creationId xmlns:a16="http://schemas.microsoft.com/office/drawing/2014/main" id="{B5241FE8-B22D-40A3-B819-4C7F111530DD}"/>
            </a:ext>
          </a:extLst>
        </cdr:cNvPr>
        <cdr:cNvSpPr txBox="1"/>
      </cdr:nvSpPr>
      <cdr:spPr>
        <a:xfrm xmlns:a="http://schemas.openxmlformats.org/drawingml/2006/main">
          <a:off x="4954573" y="371724"/>
          <a:ext cx="905768" cy="2386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2012/13  </a:t>
          </a:r>
        </a:p>
      </cdr:txBody>
    </cdr:sp>
  </cdr:relSizeAnchor>
  <cdr:relSizeAnchor xmlns:cdr="http://schemas.openxmlformats.org/drawingml/2006/chartDrawing">
    <cdr:from>
      <cdr:x>0.13176</cdr:x>
      <cdr:y>0.1492</cdr:y>
    </cdr:from>
    <cdr:to>
      <cdr:x>0.54974</cdr:x>
      <cdr:y>0.19198</cdr:y>
    </cdr:to>
    <cdr:sp macro="" textlink="">
      <cdr:nvSpPr>
        <cdr:cNvPr id="14" name="Left Brace 13">
          <a:extLst xmlns:a="http://schemas.openxmlformats.org/drawingml/2006/main">
            <a:ext uri="{FF2B5EF4-FFF2-40B4-BE49-F238E27FC236}">
              <a16:creationId xmlns:a16="http://schemas.microsoft.com/office/drawing/2014/main" id="{84108C14-2251-46A9-A6E8-67BE9748A0DE}"/>
            </a:ext>
          </a:extLst>
        </cdr:cNvPr>
        <cdr:cNvSpPr/>
      </cdr:nvSpPr>
      <cdr:spPr>
        <a:xfrm xmlns:a="http://schemas.openxmlformats.org/drawingml/2006/main" rot="5400000">
          <a:off x="2157691" y="-663389"/>
          <a:ext cx="179294" cy="2756649"/>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0.55651</cdr:x>
      <cdr:y>0.14581</cdr:y>
    </cdr:from>
    <cdr:to>
      <cdr:x>0.73324</cdr:x>
      <cdr:y>0.20267</cdr:y>
    </cdr:to>
    <cdr:sp macro="" textlink="">
      <cdr:nvSpPr>
        <cdr:cNvPr id="15" name="Left Brace 14">
          <a:extLst xmlns:a="http://schemas.openxmlformats.org/drawingml/2006/main">
            <a:ext uri="{FF2B5EF4-FFF2-40B4-BE49-F238E27FC236}">
              <a16:creationId xmlns:a16="http://schemas.microsoft.com/office/drawing/2014/main" id="{6000F94A-C371-4F14-BDA7-19ABAC946C78}"/>
            </a:ext>
          </a:extLst>
        </cdr:cNvPr>
        <cdr:cNvSpPr/>
      </cdr:nvSpPr>
      <cdr:spPr>
        <a:xfrm xmlns:a="http://schemas.openxmlformats.org/drawingml/2006/main" rot="5400000">
          <a:off x="4133942" y="147453"/>
          <a:ext cx="238313" cy="1165598"/>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0.86237</cdr:x>
      <cdr:y>0.14314</cdr:y>
    </cdr:from>
    <cdr:to>
      <cdr:x>0.96772</cdr:x>
      <cdr:y>0.19733</cdr:y>
    </cdr:to>
    <cdr:sp macro="" textlink="">
      <cdr:nvSpPr>
        <cdr:cNvPr id="16" name="Left Brace 15">
          <a:extLst xmlns:a="http://schemas.openxmlformats.org/drawingml/2006/main">
            <a:ext uri="{FF2B5EF4-FFF2-40B4-BE49-F238E27FC236}">
              <a16:creationId xmlns:a16="http://schemas.microsoft.com/office/drawing/2014/main" id="{8D89AF1C-8B02-4664-B827-BBAE0E0FE291}"/>
            </a:ext>
          </a:extLst>
        </cdr:cNvPr>
        <cdr:cNvSpPr/>
      </cdr:nvSpPr>
      <cdr:spPr>
        <a:xfrm xmlns:a="http://schemas.openxmlformats.org/drawingml/2006/main" rot="5400000">
          <a:off x="5921373" y="366060"/>
          <a:ext cx="227108" cy="694765"/>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0.73661</cdr:x>
      <cdr:y>0.14314</cdr:y>
    </cdr:from>
    <cdr:to>
      <cdr:x>0.79271</cdr:x>
      <cdr:y>0.20267</cdr:y>
    </cdr:to>
    <cdr:sp macro="" textlink="">
      <cdr:nvSpPr>
        <cdr:cNvPr id="17" name="Left Brace 16">
          <a:extLst xmlns:a="http://schemas.openxmlformats.org/drawingml/2006/main">
            <a:ext uri="{FF2B5EF4-FFF2-40B4-BE49-F238E27FC236}">
              <a16:creationId xmlns:a16="http://schemas.microsoft.com/office/drawing/2014/main" id="{30C6CF90-4873-4FB1-8761-A06395F9E2C8}"/>
            </a:ext>
          </a:extLst>
        </cdr:cNvPr>
        <cdr:cNvSpPr/>
      </cdr:nvSpPr>
      <cdr:spPr>
        <a:xfrm xmlns:a="http://schemas.openxmlformats.org/drawingml/2006/main" rot="5400000">
          <a:off x="4918355" y="539657"/>
          <a:ext cx="249518" cy="369979"/>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0.79611</cdr:x>
      <cdr:y>0.14314</cdr:y>
    </cdr:from>
    <cdr:to>
      <cdr:x>0.82499</cdr:x>
      <cdr:y>0.20267</cdr:y>
    </cdr:to>
    <cdr:sp macro="" textlink="">
      <cdr:nvSpPr>
        <cdr:cNvPr id="18" name="Left Brace 17">
          <a:extLst xmlns:a="http://schemas.openxmlformats.org/drawingml/2006/main">
            <a:ext uri="{FF2B5EF4-FFF2-40B4-BE49-F238E27FC236}">
              <a16:creationId xmlns:a16="http://schemas.microsoft.com/office/drawing/2014/main" id="{089F05A0-FBBD-4992-9B97-3F76B37E027B}"/>
            </a:ext>
          </a:extLst>
        </cdr:cNvPr>
        <cdr:cNvSpPr/>
      </cdr:nvSpPr>
      <cdr:spPr>
        <a:xfrm xmlns:a="http://schemas.openxmlformats.org/drawingml/2006/main" rot="5400000">
          <a:off x="5221005" y="629399"/>
          <a:ext cx="249517" cy="190497"/>
        </a:xfrm>
        <a:prstGeom xmlns:a="http://schemas.openxmlformats.org/drawingml/2006/main" prst="leftBrac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0.82839</cdr:x>
      <cdr:y>0.14314</cdr:y>
    </cdr:from>
    <cdr:to>
      <cdr:x>0.85728</cdr:x>
      <cdr:y>0.2</cdr:y>
    </cdr:to>
    <cdr:sp macro="" textlink="">
      <cdr:nvSpPr>
        <cdr:cNvPr id="19" name="Left Brace 18">
          <a:extLst xmlns:a="http://schemas.openxmlformats.org/drawingml/2006/main">
            <a:ext uri="{FF2B5EF4-FFF2-40B4-BE49-F238E27FC236}">
              <a16:creationId xmlns:a16="http://schemas.microsoft.com/office/drawing/2014/main" id="{089F05A0-FBBD-4992-9B97-3F76B37E027B}"/>
            </a:ext>
          </a:extLst>
        </cdr:cNvPr>
        <cdr:cNvSpPr/>
      </cdr:nvSpPr>
      <cdr:spPr>
        <a:xfrm xmlns:a="http://schemas.openxmlformats.org/drawingml/2006/main" rot="5400000">
          <a:off x="5439520" y="623795"/>
          <a:ext cx="238312" cy="190497"/>
        </a:xfrm>
        <a:prstGeom xmlns:a="http://schemas.openxmlformats.org/drawingml/2006/main" prst="leftBrace">
          <a:avLst/>
        </a:prstGeom>
        <a:ln xmlns:a="http://schemas.openxmlformats.org/drawingml/2006/main" w="15875">
          <a:solidFill>
            <a:schemeClr val="accent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0.84198</cdr:x>
      <cdr:y>0.0984</cdr:y>
    </cdr:from>
    <cdr:to>
      <cdr:x>0.84283</cdr:x>
      <cdr:y>0.14314</cdr:y>
    </cdr:to>
    <cdr:cxnSp macro="">
      <cdr:nvCxnSpPr>
        <cdr:cNvPr id="21" name="Straight Connector 20">
          <a:extLst xmlns:a="http://schemas.openxmlformats.org/drawingml/2006/main">
            <a:ext uri="{FF2B5EF4-FFF2-40B4-BE49-F238E27FC236}">
              <a16:creationId xmlns:a16="http://schemas.microsoft.com/office/drawing/2014/main" id="{8150C11B-6AB5-43BE-974A-D0AA62A2AE25}"/>
            </a:ext>
          </a:extLst>
        </cdr:cNvPr>
        <cdr:cNvCxnSpPr>
          <a:stCxn xmlns:a="http://schemas.openxmlformats.org/drawingml/2006/main" id="19" idx="1"/>
        </cdr:cNvCxnSpPr>
      </cdr:nvCxnSpPr>
      <cdr:spPr>
        <a:xfrm xmlns:a="http://schemas.openxmlformats.org/drawingml/2006/main" flipH="1" flipV="1">
          <a:off x="5553075" y="412376"/>
          <a:ext cx="5601" cy="187512"/>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0.12972</cdr:x>
      <cdr:y>0.63172</cdr:y>
    </cdr:from>
    <cdr:to>
      <cdr:x>0.96387</cdr:x>
      <cdr:y>0.93683</cdr:y>
    </cdr:to>
    <cdr:sp macro="" textlink="">
      <cdr:nvSpPr>
        <cdr:cNvPr id="44" name="Rectangle 43">
          <a:extLst xmlns:a="http://schemas.openxmlformats.org/drawingml/2006/main">
            <a:ext uri="{FF2B5EF4-FFF2-40B4-BE49-F238E27FC236}">
              <a16:creationId xmlns:a16="http://schemas.microsoft.com/office/drawing/2014/main" id="{14034EAC-71D5-49FD-4EDE-1A02B3ACAEAA}"/>
            </a:ext>
          </a:extLst>
        </cdr:cNvPr>
        <cdr:cNvSpPr/>
      </cdr:nvSpPr>
      <cdr:spPr>
        <a:xfrm xmlns:a="http://schemas.openxmlformats.org/drawingml/2006/main">
          <a:off x="902447" y="2491815"/>
          <a:ext cx="5803153" cy="1203498"/>
        </a:xfrm>
        <a:prstGeom xmlns:a="http://schemas.openxmlformats.org/drawingml/2006/main" prst="rect">
          <a:avLst/>
        </a:prstGeom>
        <a:solidFill xmlns:a="http://schemas.openxmlformats.org/drawingml/2006/main">
          <a:schemeClr val="bg1">
            <a:lumMod val="50000"/>
            <a:alpha val="1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0.59398</cdr:x>
      <cdr:y>0.53112</cdr:y>
    </cdr:from>
    <cdr:to>
      <cdr:x>0.91499</cdr:x>
      <cdr:y>0.58514</cdr:y>
    </cdr:to>
    <cdr:sp macro="" textlink="">
      <cdr:nvSpPr>
        <cdr:cNvPr id="2" name="TextBox 1">
          <a:extLst xmlns:a="http://schemas.openxmlformats.org/drawingml/2006/main">
            <a:ext uri="{FF2B5EF4-FFF2-40B4-BE49-F238E27FC236}">
              <a16:creationId xmlns:a16="http://schemas.microsoft.com/office/drawing/2014/main" id="{5F4C479A-0709-ED54-4779-25326202B323}"/>
            </a:ext>
          </a:extLst>
        </cdr:cNvPr>
        <cdr:cNvSpPr txBox="1"/>
      </cdr:nvSpPr>
      <cdr:spPr>
        <a:xfrm xmlns:a="http://schemas.openxmlformats.org/drawingml/2006/main">
          <a:off x="3475395" y="2269565"/>
          <a:ext cx="1878269" cy="230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a:solidFill>
                <a:sysClr val="windowText" lastClr="000000"/>
              </a:solidFill>
              <a:latin typeface="Arial" panose="020B0604020202020204" pitchFamily="34" charset="0"/>
              <a:cs typeface="Arial" panose="020B0604020202020204" pitchFamily="34" charset="0"/>
            </a:rPr>
            <a:t>Auten-Splinter</a:t>
          </a:r>
        </a:p>
      </cdr:txBody>
    </cdr:sp>
  </cdr:relSizeAnchor>
  <cdr:relSizeAnchor xmlns:cdr="http://schemas.openxmlformats.org/drawingml/2006/chartDrawing">
    <cdr:from>
      <cdr:x>0.16445</cdr:x>
      <cdr:y>0.46469</cdr:y>
    </cdr:from>
    <cdr:to>
      <cdr:x>0.48547</cdr:x>
      <cdr:y>0.51871</cdr:y>
    </cdr:to>
    <cdr:sp macro="" textlink="">
      <cdr:nvSpPr>
        <cdr:cNvPr id="3" name="TextBox 1">
          <a:extLst xmlns:a="http://schemas.openxmlformats.org/drawingml/2006/main">
            <a:ext uri="{FF2B5EF4-FFF2-40B4-BE49-F238E27FC236}">
              <a16:creationId xmlns:a16="http://schemas.microsoft.com/office/drawing/2014/main" id="{B4DB12CC-936B-BE68-4C08-291E664CC9DB}"/>
            </a:ext>
          </a:extLst>
        </cdr:cNvPr>
        <cdr:cNvSpPr txBox="1"/>
      </cdr:nvSpPr>
      <cdr:spPr>
        <a:xfrm xmlns:a="http://schemas.openxmlformats.org/drawingml/2006/main">
          <a:off x="962213" y="1985682"/>
          <a:ext cx="1878269" cy="230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a:solidFill>
                <a:schemeClr val="accent1"/>
              </a:solidFill>
              <a:latin typeface="Arial" panose="020B0604020202020204" pitchFamily="34" charset="0"/>
              <a:cs typeface="Arial" panose="020B0604020202020204" pitchFamily="34" charset="0"/>
            </a:rPr>
            <a:t>Iselin-Reck</a:t>
          </a:r>
        </a:p>
      </cdr:txBody>
    </cdr:sp>
  </cdr:relSizeAnchor>
</c:userShapes>
</file>

<file path=xl/drawings/drawing5.xml><?xml version="1.0" encoding="utf-8"?>
<c:userShapes xmlns:c="http://schemas.openxmlformats.org/drawingml/2006/chart">
  <cdr:relSizeAnchor xmlns:cdr="http://schemas.openxmlformats.org/drawingml/2006/chartDrawing">
    <cdr:from>
      <cdr:x>0.22691</cdr:x>
      <cdr:y>0.0877</cdr:y>
    </cdr:from>
    <cdr:to>
      <cdr:x>0.4961</cdr:x>
      <cdr:y>0.14808</cdr:y>
    </cdr:to>
    <cdr:sp macro="" textlink="">
      <cdr:nvSpPr>
        <cdr:cNvPr id="7" name="TextBox 1"/>
        <cdr:cNvSpPr txBox="1"/>
      </cdr:nvSpPr>
      <cdr:spPr>
        <a:xfrm xmlns:a="http://schemas.openxmlformats.org/drawingml/2006/main">
          <a:off x="1350418" y="374757"/>
          <a:ext cx="1602037" cy="258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b="1">
              <a:latin typeface="Arial" panose="020B0604020202020204" pitchFamily="34" charset="0"/>
              <a:cs typeface="Arial" panose="020B0604020202020204" pitchFamily="34" charset="0"/>
            </a:rPr>
            <a:t>1988 TCMP data</a:t>
          </a:r>
        </a:p>
      </cdr:txBody>
    </cdr:sp>
  </cdr:relSizeAnchor>
  <cdr:relSizeAnchor xmlns:cdr="http://schemas.openxmlformats.org/drawingml/2006/chartDrawing">
    <cdr:from>
      <cdr:x>0.52932</cdr:x>
      <cdr:y>0.08966</cdr:y>
    </cdr:from>
    <cdr:to>
      <cdr:x>0.74853</cdr:x>
      <cdr:y>0.17059</cdr:y>
    </cdr:to>
    <cdr:sp macro="" textlink="">
      <cdr:nvSpPr>
        <cdr:cNvPr id="8" name="TextBox 1">
          <a:extLst xmlns:a="http://schemas.openxmlformats.org/drawingml/2006/main">
            <a:ext uri="{FF2B5EF4-FFF2-40B4-BE49-F238E27FC236}">
              <a16:creationId xmlns:a16="http://schemas.microsoft.com/office/drawing/2014/main" id="{D8679E49-7B1D-4144-B277-4981737FF315}"/>
            </a:ext>
          </a:extLst>
        </cdr:cNvPr>
        <cdr:cNvSpPr txBox="1"/>
      </cdr:nvSpPr>
      <cdr:spPr>
        <a:xfrm xmlns:a="http://schemas.openxmlformats.org/drawingml/2006/main">
          <a:off x="3491006" y="375771"/>
          <a:ext cx="1445745" cy="3391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2001 </a:t>
          </a:r>
        </a:p>
      </cdr:txBody>
    </cdr:sp>
  </cdr:relSizeAnchor>
  <cdr:relSizeAnchor xmlns:cdr="http://schemas.openxmlformats.org/drawingml/2006/chartDrawing">
    <cdr:from>
      <cdr:x>0.6974</cdr:x>
      <cdr:y>0.08503</cdr:y>
    </cdr:from>
    <cdr:to>
      <cdr:x>0.8063</cdr:x>
      <cdr:y>0.13737</cdr:y>
    </cdr:to>
    <cdr:sp macro="" textlink="">
      <cdr:nvSpPr>
        <cdr:cNvPr id="9" name="TextBox 1">
          <a:extLst xmlns:a="http://schemas.openxmlformats.org/drawingml/2006/main">
            <a:ext uri="{FF2B5EF4-FFF2-40B4-BE49-F238E27FC236}">
              <a16:creationId xmlns:a16="http://schemas.microsoft.com/office/drawing/2014/main" id="{F1E320FE-76D8-42F5-AB1B-11FDB66DC579}"/>
            </a:ext>
          </a:extLst>
        </cdr:cNvPr>
        <cdr:cNvSpPr txBox="1"/>
      </cdr:nvSpPr>
      <cdr:spPr>
        <a:xfrm xmlns:a="http://schemas.openxmlformats.org/drawingml/2006/main">
          <a:off x="4150472" y="363348"/>
          <a:ext cx="648091" cy="2236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2006/7</a:t>
          </a:r>
          <a:r>
            <a:rPr lang="en-US" sz="13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0.77399</cdr:x>
      <cdr:y>0.08431</cdr:y>
    </cdr:from>
    <cdr:to>
      <cdr:x>0.85688</cdr:x>
      <cdr:y>0.1531</cdr:y>
    </cdr:to>
    <cdr:sp macro="" textlink="">
      <cdr:nvSpPr>
        <cdr:cNvPr id="10" name="TextBox 1">
          <a:extLst xmlns:a="http://schemas.openxmlformats.org/drawingml/2006/main">
            <a:ext uri="{FF2B5EF4-FFF2-40B4-BE49-F238E27FC236}">
              <a16:creationId xmlns:a16="http://schemas.microsoft.com/office/drawing/2014/main" id="{E232B55D-D4C1-4B15-A7CF-0EEA9507A4C0}"/>
            </a:ext>
          </a:extLst>
        </cdr:cNvPr>
        <cdr:cNvSpPr txBox="1"/>
      </cdr:nvSpPr>
      <cdr:spPr>
        <a:xfrm xmlns:a="http://schemas.openxmlformats.org/drawingml/2006/main">
          <a:off x="4403548" y="360271"/>
          <a:ext cx="471569" cy="2939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rgbClr val="C00000"/>
              </a:solidFill>
              <a:latin typeface="Arial" panose="020B0604020202020204" pitchFamily="34" charset="0"/>
              <a:cs typeface="Arial" panose="020B0604020202020204" pitchFamily="34" charset="0"/>
            </a:rPr>
            <a:t>08/9</a:t>
          </a:r>
          <a:r>
            <a:rPr lang="en-US" sz="13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0.72623</cdr:x>
      <cdr:y>0.00718</cdr:y>
    </cdr:from>
    <cdr:to>
      <cdr:x>0.9624</cdr:x>
      <cdr:y>0.06333</cdr:y>
    </cdr:to>
    <cdr:sp macro="" textlink="">
      <cdr:nvSpPr>
        <cdr:cNvPr id="11" name="TextBox 1">
          <a:extLst xmlns:a="http://schemas.openxmlformats.org/drawingml/2006/main">
            <a:ext uri="{FF2B5EF4-FFF2-40B4-BE49-F238E27FC236}">
              <a16:creationId xmlns:a16="http://schemas.microsoft.com/office/drawing/2014/main" id="{7455C97A-EBEF-457E-8B19-B3D26E9625CC}"/>
            </a:ext>
          </a:extLst>
        </cdr:cNvPr>
        <cdr:cNvSpPr txBox="1"/>
      </cdr:nvSpPr>
      <cdr:spPr>
        <a:xfrm xmlns:a="http://schemas.openxmlformats.org/drawingml/2006/main">
          <a:off x="4322018" y="30685"/>
          <a:ext cx="1405527" cy="239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b="1">
              <a:latin typeface="Arial" panose="020B0604020202020204" pitchFamily="34" charset="0"/>
              <a:cs typeface="Arial" panose="020B0604020202020204" pitchFamily="34" charset="0"/>
            </a:rPr>
            <a:t>NRP data</a:t>
          </a:r>
        </a:p>
      </cdr:txBody>
    </cdr:sp>
  </cdr:relSizeAnchor>
  <cdr:relSizeAnchor xmlns:cdr="http://schemas.openxmlformats.org/drawingml/2006/chartDrawing">
    <cdr:from>
      <cdr:x>0.8046</cdr:x>
      <cdr:y>0.04955</cdr:y>
    </cdr:from>
    <cdr:to>
      <cdr:x>0.90977</cdr:x>
      <cdr:y>0.10962</cdr:y>
    </cdr:to>
    <cdr:sp macro="" textlink="">
      <cdr:nvSpPr>
        <cdr:cNvPr id="12" name="TextBox 1">
          <a:extLst xmlns:a="http://schemas.openxmlformats.org/drawingml/2006/main">
            <a:ext uri="{FF2B5EF4-FFF2-40B4-BE49-F238E27FC236}">
              <a16:creationId xmlns:a16="http://schemas.microsoft.com/office/drawing/2014/main" id="{B5241FE8-B22D-40A3-B819-4C7F111530DD}"/>
            </a:ext>
          </a:extLst>
        </cdr:cNvPr>
        <cdr:cNvSpPr txBox="1"/>
      </cdr:nvSpPr>
      <cdr:spPr>
        <a:xfrm xmlns:a="http://schemas.openxmlformats.org/drawingml/2006/main">
          <a:off x="4996271" y="211736"/>
          <a:ext cx="653068" cy="256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chemeClr val="accent1"/>
              </a:solidFill>
              <a:latin typeface="Arial" panose="020B0604020202020204" pitchFamily="34" charset="0"/>
              <a:cs typeface="Arial" panose="020B0604020202020204" pitchFamily="34" charset="0"/>
            </a:rPr>
            <a:t>10/11 </a:t>
          </a:r>
          <a:r>
            <a:rPr lang="en-US" sz="11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0.83251</cdr:x>
      <cdr:y>0.08699</cdr:y>
    </cdr:from>
    <cdr:to>
      <cdr:x>0.98471</cdr:x>
      <cdr:y>0.14283</cdr:y>
    </cdr:to>
    <cdr:sp macro="" textlink="">
      <cdr:nvSpPr>
        <cdr:cNvPr id="13" name="TextBox 1">
          <a:extLst xmlns:a="http://schemas.openxmlformats.org/drawingml/2006/main">
            <a:ext uri="{FF2B5EF4-FFF2-40B4-BE49-F238E27FC236}">
              <a16:creationId xmlns:a16="http://schemas.microsoft.com/office/drawing/2014/main" id="{B5241FE8-B22D-40A3-B819-4C7F111530DD}"/>
            </a:ext>
          </a:extLst>
        </cdr:cNvPr>
        <cdr:cNvSpPr txBox="1"/>
      </cdr:nvSpPr>
      <cdr:spPr>
        <a:xfrm xmlns:a="http://schemas.openxmlformats.org/drawingml/2006/main">
          <a:off x="4954573" y="371724"/>
          <a:ext cx="905768" cy="2386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2012/13  </a:t>
          </a:r>
        </a:p>
      </cdr:txBody>
    </cdr:sp>
  </cdr:relSizeAnchor>
  <cdr:relSizeAnchor xmlns:cdr="http://schemas.openxmlformats.org/drawingml/2006/chartDrawing">
    <cdr:from>
      <cdr:x>0.13176</cdr:x>
      <cdr:y>0.1492</cdr:y>
    </cdr:from>
    <cdr:to>
      <cdr:x>0.54974</cdr:x>
      <cdr:y>0.19198</cdr:y>
    </cdr:to>
    <cdr:sp macro="" textlink="">
      <cdr:nvSpPr>
        <cdr:cNvPr id="14" name="Left Brace 13">
          <a:extLst xmlns:a="http://schemas.openxmlformats.org/drawingml/2006/main">
            <a:ext uri="{FF2B5EF4-FFF2-40B4-BE49-F238E27FC236}">
              <a16:creationId xmlns:a16="http://schemas.microsoft.com/office/drawing/2014/main" id="{84108C14-2251-46A9-A6E8-67BE9748A0DE}"/>
            </a:ext>
          </a:extLst>
        </cdr:cNvPr>
        <cdr:cNvSpPr/>
      </cdr:nvSpPr>
      <cdr:spPr>
        <a:xfrm xmlns:a="http://schemas.openxmlformats.org/drawingml/2006/main" rot="5400000">
          <a:off x="2157691" y="-663389"/>
          <a:ext cx="179294" cy="2756649"/>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0.55651</cdr:x>
      <cdr:y>0.14581</cdr:y>
    </cdr:from>
    <cdr:to>
      <cdr:x>0.73324</cdr:x>
      <cdr:y>0.20267</cdr:y>
    </cdr:to>
    <cdr:sp macro="" textlink="">
      <cdr:nvSpPr>
        <cdr:cNvPr id="15" name="Left Brace 14">
          <a:extLst xmlns:a="http://schemas.openxmlformats.org/drawingml/2006/main">
            <a:ext uri="{FF2B5EF4-FFF2-40B4-BE49-F238E27FC236}">
              <a16:creationId xmlns:a16="http://schemas.microsoft.com/office/drawing/2014/main" id="{6000F94A-C371-4F14-BDA7-19ABAC946C78}"/>
            </a:ext>
          </a:extLst>
        </cdr:cNvPr>
        <cdr:cNvSpPr/>
      </cdr:nvSpPr>
      <cdr:spPr>
        <a:xfrm xmlns:a="http://schemas.openxmlformats.org/drawingml/2006/main" rot="5400000">
          <a:off x="4133942" y="147453"/>
          <a:ext cx="238313" cy="1165598"/>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0.86237</cdr:x>
      <cdr:y>0.14314</cdr:y>
    </cdr:from>
    <cdr:to>
      <cdr:x>0.96772</cdr:x>
      <cdr:y>0.19733</cdr:y>
    </cdr:to>
    <cdr:sp macro="" textlink="">
      <cdr:nvSpPr>
        <cdr:cNvPr id="16" name="Left Brace 15">
          <a:extLst xmlns:a="http://schemas.openxmlformats.org/drawingml/2006/main">
            <a:ext uri="{FF2B5EF4-FFF2-40B4-BE49-F238E27FC236}">
              <a16:creationId xmlns:a16="http://schemas.microsoft.com/office/drawing/2014/main" id="{8D89AF1C-8B02-4664-B827-BBAE0E0FE291}"/>
            </a:ext>
          </a:extLst>
        </cdr:cNvPr>
        <cdr:cNvSpPr/>
      </cdr:nvSpPr>
      <cdr:spPr>
        <a:xfrm xmlns:a="http://schemas.openxmlformats.org/drawingml/2006/main" rot="5400000">
          <a:off x="5921373" y="366060"/>
          <a:ext cx="227108" cy="694765"/>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0.73661</cdr:x>
      <cdr:y>0.14314</cdr:y>
    </cdr:from>
    <cdr:to>
      <cdr:x>0.79271</cdr:x>
      <cdr:y>0.20267</cdr:y>
    </cdr:to>
    <cdr:sp macro="" textlink="">
      <cdr:nvSpPr>
        <cdr:cNvPr id="17" name="Left Brace 16">
          <a:extLst xmlns:a="http://schemas.openxmlformats.org/drawingml/2006/main">
            <a:ext uri="{FF2B5EF4-FFF2-40B4-BE49-F238E27FC236}">
              <a16:creationId xmlns:a16="http://schemas.microsoft.com/office/drawing/2014/main" id="{30C6CF90-4873-4FB1-8761-A06395F9E2C8}"/>
            </a:ext>
          </a:extLst>
        </cdr:cNvPr>
        <cdr:cNvSpPr/>
      </cdr:nvSpPr>
      <cdr:spPr>
        <a:xfrm xmlns:a="http://schemas.openxmlformats.org/drawingml/2006/main" rot="5400000">
          <a:off x="4918355" y="539657"/>
          <a:ext cx="249518" cy="369979"/>
        </a:xfrm>
        <a:prstGeom xmlns:a="http://schemas.openxmlformats.org/drawingml/2006/main" prst="leftBrac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0.79611</cdr:x>
      <cdr:y>0.14314</cdr:y>
    </cdr:from>
    <cdr:to>
      <cdr:x>0.82499</cdr:x>
      <cdr:y>0.20267</cdr:y>
    </cdr:to>
    <cdr:sp macro="" textlink="">
      <cdr:nvSpPr>
        <cdr:cNvPr id="18" name="Left Brace 17">
          <a:extLst xmlns:a="http://schemas.openxmlformats.org/drawingml/2006/main">
            <a:ext uri="{FF2B5EF4-FFF2-40B4-BE49-F238E27FC236}">
              <a16:creationId xmlns:a16="http://schemas.microsoft.com/office/drawing/2014/main" id="{089F05A0-FBBD-4992-9B97-3F76B37E027B}"/>
            </a:ext>
          </a:extLst>
        </cdr:cNvPr>
        <cdr:cNvSpPr/>
      </cdr:nvSpPr>
      <cdr:spPr>
        <a:xfrm xmlns:a="http://schemas.openxmlformats.org/drawingml/2006/main" rot="5400000">
          <a:off x="5221005" y="629399"/>
          <a:ext cx="249517" cy="190497"/>
        </a:xfrm>
        <a:prstGeom xmlns:a="http://schemas.openxmlformats.org/drawingml/2006/main" prst="leftBrac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0.82839</cdr:x>
      <cdr:y>0.14314</cdr:y>
    </cdr:from>
    <cdr:to>
      <cdr:x>0.85728</cdr:x>
      <cdr:y>0.2</cdr:y>
    </cdr:to>
    <cdr:sp macro="" textlink="">
      <cdr:nvSpPr>
        <cdr:cNvPr id="19" name="Left Brace 18">
          <a:extLst xmlns:a="http://schemas.openxmlformats.org/drawingml/2006/main">
            <a:ext uri="{FF2B5EF4-FFF2-40B4-BE49-F238E27FC236}">
              <a16:creationId xmlns:a16="http://schemas.microsoft.com/office/drawing/2014/main" id="{089F05A0-FBBD-4992-9B97-3F76B37E027B}"/>
            </a:ext>
          </a:extLst>
        </cdr:cNvPr>
        <cdr:cNvSpPr/>
      </cdr:nvSpPr>
      <cdr:spPr>
        <a:xfrm xmlns:a="http://schemas.openxmlformats.org/drawingml/2006/main" rot="5400000">
          <a:off x="5439520" y="623795"/>
          <a:ext cx="238312" cy="190497"/>
        </a:xfrm>
        <a:prstGeom xmlns:a="http://schemas.openxmlformats.org/drawingml/2006/main" prst="leftBrace">
          <a:avLst/>
        </a:prstGeom>
        <a:ln xmlns:a="http://schemas.openxmlformats.org/drawingml/2006/main" w="15875">
          <a:solidFill>
            <a:schemeClr val="accent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0.84198</cdr:x>
      <cdr:y>0.0984</cdr:y>
    </cdr:from>
    <cdr:to>
      <cdr:x>0.84283</cdr:x>
      <cdr:y>0.14314</cdr:y>
    </cdr:to>
    <cdr:cxnSp macro="">
      <cdr:nvCxnSpPr>
        <cdr:cNvPr id="21" name="Straight Connector 20">
          <a:extLst xmlns:a="http://schemas.openxmlformats.org/drawingml/2006/main">
            <a:ext uri="{FF2B5EF4-FFF2-40B4-BE49-F238E27FC236}">
              <a16:creationId xmlns:a16="http://schemas.microsoft.com/office/drawing/2014/main" id="{8150C11B-6AB5-43BE-974A-D0AA62A2AE25}"/>
            </a:ext>
          </a:extLst>
        </cdr:cNvPr>
        <cdr:cNvCxnSpPr>
          <a:stCxn xmlns:a="http://schemas.openxmlformats.org/drawingml/2006/main" id="19" idx="1"/>
        </cdr:cNvCxnSpPr>
      </cdr:nvCxnSpPr>
      <cdr:spPr>
        <a:xfrm xmlns:a="http://schemas.openxmlformats.org/drawingml/2006/main" flipH="1" flipV="1">
          <a:off x="5553075" y="412376"/>
          <a:ext cx="5601" cy="187512"/>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282575</xdr:colOff>
      <xdr:row>2</xdr:row>
      <xdr:rowOff>19050</xdr:rowOff>
    </xdr:from>
    <xdr:to>
      <xdr:col>7</xdr:col>
      <xdr:colOff>555625</xdr:colOff>
      <xdr:row>25</xdr:row>
      <xdr:rowOff>41834</xdr:rowOff>
    </xdr:to>
    <xdr:graphicFrame macro="">
      <xdr:nvGraphicFramePr>
        <xdr:cNvPr id="2" name="Chart 1">
          <a:extLst>
            <a:ext uri="{FF2B5EF4-FFF2-40B4-BE49-F238E27FC236}">
              <a16:creationId xmlns:a16="http://schemas.microsoft.com/office/drawing/2014/main" id="{7425BCA1-2818-4254-A412-69BD06180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0.4156</cdr:x>
      <cdr:y>0.07328</cdr:y>
    </cdr:from>
    <cdr:to>
      <cdr:x>0.92797</cdr:x>
      <cdr:y>0.14195</cdr:y>
    </cdr:to>
    <cdr:sp macro="" textlink="">
      <cdr:nvSpPr>
        <cdr:cNvPr id="4" name="TextBox 1"/>
        <cdr:cNvSpPr txBox="1"/>
      </cdr:nvSpPr>
      <cdr:spPr>
        <a:xfrm xmlns:a="http://schemas.openxmlformats.org/drawingml/2006/main">
          <a:off x="2363299" y="307171"/>
          <a:ext cx="2913551" cy="287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en-US" sz="1600" b="1">
              <a:solidFill>
                <a:schemeClr val="accent2">
                  <a:lumMod val="75000"/>
                </a:schemeClr>
              </a:solidFill>
              <a:latin typeface="Arial" panose="020B0604020202020204" pitchFamily="34" charset="0"/>
              <a:cs typeface="Arial" panose="020B0604020202020204" pitchFamily="34" charset="0"/>
            </a:rPr>
            <a:t>Undetected+Detected:  Simple multipliers</a:t>
          </a:r>
        </a:p>
      </cdr:txBody>
    </cdr:sp>
  </cdr:relSizeAnchor>
  <cdr:relSizeAnchor xmlns:cdr="http://schemas.openxmlformats.org/drawingml/2006/chartDrawing">
    <cdr:from>
      <cdr:x>0.53099</cdr:x>
      <cdr:y>0.80807</cdr:y>
    </cdr:from>
    <cdr:to>
      <cdr:x>1</cdr:x>
      <cdr:y>0.87803</cdr:y>
    </cdr:to>
    <cdr:sp macro="" textlink="">
      <cdr:nvSpPr>
        <cdr:cNvPr id="2" name="TextBox 1">
          <a:extLst xmlns:a="http://schemas.openxmlformats.org/drawingml/2006/main">
            <a:ext uri="{FF2B5EF4-FFF2-40B4-BE49-F238E27FC236}">
              <a16:creationId xmlns:a16="http://schemas.microsoft.com/office/drawing/2014/main" id="{3CB531F5-47BF-750E-CE73-197BACC445D1}"/>
            </a:ext>
          </a:extLst>
        </cdr:cNvPr>
        <cdr:cNvSpPr txBox="1"/>
      </cdr:nvSpPr>
      <cdr:spPr>
        <a:xfrm xmlns:a="http://schemas.openxmlformats.org/drawingml/2006/main">
          <a:off x="2876134" y="3561540"/>
          <a:ext cx="2540416" cy="3083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600" b="1">
              <a:solidFill>
                <a:schemeClr val="tx1">
                  <a:lumMod val="65000"/>
                  <a:lumOff val="35000"/>
                </a:schemeClr>
              </a:solidFill>
              <a:latin typeface="Arial" panose="020B0604020202020204" pitchFamily="34" charset="0"/>
              <a:cs typeface="Arial" panose="020B0604020202020204" pitchFamily="34" charset="0"/>
            </a:rPr>
            <a:t>Detected underreporting</a:t>
          </a:r>
        </a:p>
      </cdr:txBody>
    </cdr:sp>
  </cdr:relSizeAnchor>
  <cdr:relSizeAnchor xmlns:cdr="http://schemas.openxmlformats.org/drawingml/2006/chartDrawing">
    <cdr:from>
      <cdr:x>0.10944</cdr:x>
      <cdr:y>0.41889</cdr:y>
    </cdr:from>
    <cdr:to>
      <cdr:x>0.62181</cdr:x>
      <cdr:y>0.5825</cdr:y>
    </cdr:to>
    <cdr:sp macro="" textlink="">
      <cdr:nvSpPr>
        <cdr:cNvPr id="3" name="TextBox 1">
          <a:extLst xmlns:a="http://schemas.openxmlformats.org/drawingml/2006/main">
            <a:ext uri="{FF2B5EF4-FFF2-40B4-BE49-F238E27FC236}">
              <a16:creationId xmlns:a16="http://schemas.microsoft.com/office/drawing/2014/main" id="{4B1FDEB0-8C41-6BB4-D196-06452810277B}"/>
            </a:ext>
          </a:extLst>
        </cdr:cNvPr>
        <cdr:cNvSpPr txBox="1"/>
      </cdr:nvSpPr>
      <cdr:spPr>
        <a:xfrm xmlns:a="http://schemas.openxmlformats.org/drawingml/2006/main">
          <a:off x="620241" y="1755782"/>
          <a:ext cx="2903793" cy="6857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en-US" sz="1600" b="1">
              <a:solidFill>
                <a:schemeClr val="accent1"/>
              </a:solidFill>
              <a:latin typeface="Arial" panose="020B0604020202020204" pitchFamily="34" charset="0"/>
              <a:cs typeface="Arial" panose="020B0604020202020204" pitchFamily="34" charset="0"/>
            </a:rPr>
            <a:t>Undetected+Detected:  Distributionally Consistent multipliers</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57149</xdr:rowOff>
    </xdr:from>
    <xdr:to>
      <xdr:col>9</xdr:col>
      <xdr:colOff>152401</xdr:colOff>
      <xdr:row>20</xdr:row>
      <xdr:rowOff>57150</xdr:rowOff>
    </xdr:to>
    <xdr:pic>
      <xdr:nvPicPr>
        <xdr:cNvPr id="3" name="Picture 1">
          <a:extLst>
            <a:ext uri="{FF2B5EF4-FFF2-40B4-BE49-F238E27FC236}">
              <a16:creationId xmlns:a16="http://schemas.microsoft.com/office/drawing/2014/main" id="{FB16AB32-4CDD-80CE-3256-B7FB775A9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809" t="29015" r="27090" b="37448"/>
        <a:stretch>
          <a:fillRect/>
        </a:stretch>
      </xdr:blipFill>
      <xdr:spPr bwMode="auto">
        <a:xfrm>
          <a:off x="0" y="257174"/>
          <a:ext cx="5638801" cy="3629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2</xdr:row>
      <xdr:rowOff>66675</xdr:rowOff>
    </xdr:from>
    <xdr:to>
      <xdr:col>18</xdr:col>
      <xdr:colOff>333375</xdr:colOff>
      <xdr:row>18</xdr:row>
      <xdr:rowOff>171450</xdr:rowOff>
    </xdr:to>
    <xdr:graphicFrame macro="">
      <xdr:nvGraphicFramePr>
        <xdr:cNvPr id="2" name="Chart 1">
          <a:extLst>
            <a:ext uri="{FF2B5EF4-FFF2-40B4-BE49-F238E27FC236}">
              <a16:creationId xmlns:a16="http://schemas.microsoft.com/office/drawing/2014/main" id="{D4366B2A-F209-4A88-836E-3A0CA932D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130363</xdr:colOff>
      <xdr:row>2</xdr:row>
      <xdr:rowOff>91888</xdr:rowOff>
    </xdr:from>
    <xdr:to>
      <xdr:col>11</xdr:col>
      <xdr:colOff>226730</xdr:colOff>
      <xdr:row>25</xdr:row>
      <xdr:rowOff>179294</xdr:rowOff>
    </xdr:to>
    <xdr:graphicFrame macro="">
      <xdr:nvGraphicFramePr>
        <xdr:cNvPr id="2" name="Chart 1">
          <a:extLst>
            <a:ext uri="{FF2B5EF4-FFF2-40B4-BE49-F238E27FC236}">
              <a16:creationId xmlns:a16="http://schemas.microsoft.com/office/drawing/2014/main" id="{C84276F8-2C11-4A8D-898E-AE309D69A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gure%202B%20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2B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cbo.gov/system/files/2022-11/58353-supplemental-data.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A0D7-34D1-486C-9D62-FAE3B5F07881}">
  <dimension ref="A1:L55"/>
  <sheetViews>
    <sheetView tabSelected="1" zoomScale="85" zoomScaleNormal="85" workbookViewId="0">
      <selection activeCell="L3" sqref="L3"/>
    </sheetView>
  </sheetViews>
  <sheetFormatPr defaultRowHeight="15" x14ac:dyDescent="0.25"/>
  <cols>
    <col min="1" max="1" width="9" customWidth="1"/>
    <col min="2" max="2" width="15.5703125" customWidth="1"/>
    <col min="3" max="3" width="17" customWidth="1"/>
    <col min="4" max="4" width="14.5703125" customWidth="1"/>
  </cols>
  <sheetData>
    <row r="1" spans="1:1" ht="15.75" x14ac:dyDescent="0.25">
      <c r="A1" s="1" t="s">
        <v>31</v>
      </c>
    </row>
    <row r="26" spans="1:12" ht="46.5" customHeight="1" x14ac:dyDescent="0.25">
      <c r="A26" s="124" t="s">
        <v>110</v>
      </c>
      <c r="B26" s="124"/>
      <c r="C26" s="124"/>
      <c r="D26" s="124"/>
      <c r="E26" s="124"/>
      <c r="F26" s="124"/>
      <c r="G26" s="124"/>
      <c r="H26" s="124"/>
      <c r="I26" s="124"/>
      <c r="J26" s="124"/>
      <c r="K26" s="124"/>
      <c r="L26" s="124"/>
    </row>
    <row r="29" spans="1:12" ht="15.75" x14ac:dyDescent="0.25">
      <c r="A29" s="1" t="s">
        <v>33</v>
      </c>
      <c r="L29" s="2"/>
    </row>
    <row r="30" spans="1:12" ht="39" customHeight="1" x14ac:dyDescent="0.25">
      <c r="A30" s="1"/>
      <c r="B30" s="15" t="s">
        <v>32</v>
      </c>
      <c r="C30" s="15" t="s">
        <v>34</v>
      </c>
      <c r="D30" s="15" t="s">
        <v>35</v>
      </c>
      <c r="L30" s="2"/>
    </row>
    <row r="31" spans="1:12" ht="17.25" customHeight="1" x14ac:dyDescent="0.25">
      <c r="A31" s="7" t="s">
        <v>15</v>
      </c>
      <c r="B31" s="6">
        <f t="shared" ref="B31:C37" si="0">B44</f>
        <v>8.9850273035216706</v>
      </c>
      <c r="C31" s="6">
        <f t="shared" si="0"/>
        <v>5.0915765522515519</v>
      </c>
      <c r="D31" s="6">
        <f>(C31*3-B31)/(3-1)</f>
        <v>3.1448511766164922</v>
      </c>
      <c r="I31" s="13"/>
      <c r="J31" s="15"/>
    </row>
    <row r="32" spans="1:12" ht="25.5" x14ac:dyDescent="0.25">
      <c r="A32" s="43" t="s">
        <v>50</v>
      </c>
      <c r="B32" s="6">
        <f t="shared" si="0"/>
        <v>7.6232680575886489</v>
      </c>
      <c r="C32" s="6">
        <f t="shared" si="0"/>
        <v>3.0497371192161387</v>
      </c>
      <c r="D32" s="6">
        <f t="shared" ref="D32:D38" si="1">(C32*3-B32)/(3-1)</f>
        <v>0.7629716500298831</v>
      </c>
      <c r="I32" s="13"/>
      <c r="J32" s="15"/>
    </row>
    <row r="33" spans="1:10" x14ac:dyDescent="0.25">
      <c r="A33" s="7" t="s">
        <v>12</v>
      </c>
      <c r="B33" s="6">
        <f t="shared" si="0"/>
        <v>12.806777612154283</v>
      </c>
      <c r="C33" s="6">
        <f t="shared" si="0"/>
        <v>8.3115116644436551</v>
      </c>
      <c r="D33" s="6">
        <f t="shared" si="1"/>
        <v>6.0638786905883402</v>
      </c>
      <c r="I33" s="13"/>
      <c r="J33" s="15"/>
    </row>
    <row r="34" spans="1:10" x14ac:dyDescent="0.25">
      <c r="A34" s="7" t="s">
        <v>11</v>
      </c>
      <c r="B34" s="6">
        <f t="shared" si="0"/>
        <v>20.735057089930208</v>
      </c>
      <c r="C34" s="6">
        <f t="shared" si="0"/>
        <v>16.665757408455331</v>
      </c>
      <c r="D34" s="6">
        <f t="shared" si="1"/>
        <v>14.631107567717891</v>
      </c>
      <c r="I34" s="13"/>
      <c r="J34" s="15"/>
    </row>
    <row r="35" spans="1:10" x14ac:dyDescent="0.25">
      <c r="A35" s="7" t="s">
        <v>10</v>
      </c>
      <c r="B35" s="6">
        <f t="shared" si="0"/>
        <v>14.326819915932953</v>
      </c>
      <c r="C35" s="6">
        <f t="shared" si="0"/>
        <v>15.749648563979612</v>
      </c>
      <c r="D35" s="6">
        <f t="shared" si="1"/>
        <v>16.461062888002942</v>
      </c>
      <c r="I35" s="13"/>
      <c r="J35" s="15"/>
    </row>
    <row r="36" spans="1:10" x14ac:dyDescent="0.25">
      <c r="A36" s="7" t="s">
        <v>9</v>
      </c>
      <c r="B36" s="6">
        <f t="shared" si="0"/>
        <v>10.74334847716778</v>
      </c>
      <c r="C36" s="6">
        <f t="shared" si="0"/>
        <v>13.058692940559919</v>
      </c>
      <c r="D36" s="6">
        <f t="shared" si="1"/>
        <v>14.216365172255987</v>
      </c>
      <c r="I36" s="13"/>
      <c r="J36" s="15"/>
    </row>
    <row r="37" spans="1:10" x14ac:dyDescent="0.25">
      <c r="A37" s="7" t="s">
        <v>8</v>
      </c>
      <c r="B37" s="6">
        <f t="shared" si="0"/>
        <v>13.558045800798535</v>
      </c>
      <c r="C37" s="6">
        <f t="shared" si="0"/>
        <v>21.901470116560716</v>
      </c>
      <c r="D37" s="6">
        <f t="shared" si="1"/>
        <v>26.073182274441805</v>
      </c>
      <c r="I37" s="13"/>
      <c r="J37" s="15"/>
    </row>
    <row r="38" spans="1:10" x14ac:dyDescent="0.25">
      <c r="A38" s="7" t="s">
        <v>4</v>
      </c>
      <c r="B38" s="6">
        <f>B51+B52</f>
        <v>11.221655742905927</v>
      </c>
      <c r="C38" s="6">
        <f>C51+C52</f>
        <v>16.171605634533073</v>
      </c>
      <c r="D38" s="6">
        <f t="shared" si="1"/>
        <v>18.646580580346644</v>
      </c>
      <c r="I38" s="13"/>
      <c r="J38" s="15"/>
    </row>
    <row r="39" spans="1:10" x14ac:dyDescent="0.25">
      <c r="A39" s="7" t="s">
        <v>5</v>
      </c>
      <c r="B39" s="9">
        <f>SUM(B31:B38)</f>
        <v>100.00000000000001</v>
      </c>
      <c r="C39" s="9">
        <f t="shared" ref="C39:D39" si="2">SUM(C31:C38)</f>
        <v>100</v>
      </c>
      <c r="D39" s="9">
        <f t="shared" si="2"/>
        <v>99.999999999999972</v>
      </c>
      <c r="I39" s="13"/>
      <c r="J39" s="15"/>
    </row>
    <row r="40" spans="1:10" x14ac:dyDescent="0.25">
      <c r="I40" s="13"/>
      <c r="J40" s="15"/>
    </row>
    <row r="41" spans="1:10" x14ac:dyDescent="0.25">
      <c r="I41" s="13"/>
      <c r="J41" s="15"/>
    </row>
    <row r="42" spans="1:10" x14ac:dyDescent="0.25">
      <c r="A42" s="44" t="s">
        <v>49</v>
      </c>
      <c r="B42" s="45"/>
      <c r="C42" s="46"/>
      <c r="D42" s="46"/>
      <c r="E42" s="46"/>
      <c r="F42" s="46"/>
      <c r="G42" s="46"/>
    </row>
    <row r="43" spans="1:10" ht="38.25" x14ac:dyDescent="0.25">
      <c r="A43" s="47"/>
      <c r="B43" s="14" t="s">
        <v>17</v>
      </c>
      <c r="C43" s="14" t="s">
        <v>18</v>
      </c>
      <c r="E43" s="14"/>
      <c r="G43" s="14"/>
    </row>
    <row r="44" spans="1:10" x14ac:dyDescent="0.25">
      <c r="A44" s="45" t="s">
        <v>15</v>
      </c>
      <c r="B44" s="11">
        <v>8.9850273035216706</v>
      </c>
      <c r="C44" s="11">
        <v>5.0915765522515519</v>
      </c>
      <c r="E44" s="11"/>
      <c r="G44" s="48"/>
    </row>
    <row r="45" spans="1:10" ht="25.5" x14ac:dyDescent="0.25">
      <c r="A45" s="49" t="s">
        <v>13</v>
      </c>
      <c r="B45" s="11">
        <v>7.6232680575886489</v>
      </c>
      <c r="C45" s="11">
        <v>3.0497371192161387</v>
      </c>
      <c r="E45" s="11"/>
      <c r="G45" s="48"/>
    </row>
    <row r="46" spans="1:10" x14ac:dyDescent="0.25">
      <c r="A46" s="45" t="s">
        <v>12</v>
      </c>
      <c r="B46" s="11">
        <v>12.806777612154283</v>
      </c>
      <c r="C46" s="11">
        <v>8.3115116644436551</v>
      </c>
      <c r="E46" s="11"/>
      <c r="G46" s="11"/>
    </row>
    <row r="47" spans="1:10" x14ac:dyDescent="0.25">
      <c r="A47" s="45" t="s">
        <v>11</v>
      </c>
      <c r="B47" s="11">
        <v>20.735057089930208</v>
      </c>
      <c r="C47" s="11">
        <v>16.665757408455331</v>
      </c>
      <c r="E47" s="11"/>
      <c r="G47" s="11"/>
    </row>
    <row r="48" spans="1:10" x14ac:dyDescent="0.25">
      <c r="A48" s="45" t="s">
        <v>10</v>
      </c>
      <c r="B48" s="11">
        <v>14.326819915932953</v>
      </c>
      <c r="C48" s="11">
        <v>15.749648563979612</v>
      </c>
      <c r="E48" s="11"/>
      <c r="G48" s="11"/>
    </row>
    <row r="49" spans="1:7" x14ac:dyDescent="0.25">
      <c r="A49" s="45" t="s">
        <v>9</v>
      </c>
      <c r="B49" s="11">
        <v>10.74334847716778</v>
      </c>
      <c r="C49" s="11">
        <v>13.058692940559919</v>
      </c>
      <c r="E49" s="11"/>
      <c r="G49" s="11"/>
    </row>
    <row r="50" spans="1:7" x14ac:dyDescent="0.25">
      <c r="A50" s="45" t="s">
        <v>8</v>
      </c>
      <c r="B50" s="11">
        <v>13.558045800798535</v>
      </c>
      <c r="C50" s="11">
        <v>21.901470116560716</v>
      </c>
      <c r="E50" s="11"/>
      <c r="G50" s="11"/>
    </row>
    <row r="51" spans="1:7" x14ac:dyDescent="0.25">
      <c r="A51" s="45" t="s">
        <v>7</v>
      </c>
      <c r="B51" s="11">
        <v>2.5455490886209526</v>
      </c>
      <c r="C51" s="11">
        <v>3.8349130297056777</v>
      </c>
      <c r="E51" s="11"/>
      <c r="G51" s="11"/>
    </row>
    <row r="52" spans="1:7" x14ac:dyDescent="0.25">
      <c r="A52" s="45" t="s">
        <v>6</v>
      </c>
      <c r="B52" s="11">
        <v>8.6761066542849754</v>
      </c>
      <c r="C52" s="11">
        <v>12.336692604827396</v>
      </c>
      <c r="E52" s="11"/>
      <c r="G52" s="11"/>
    </row>
    <row r="53" spans="1:7" x14ac:dyDescent="0.25">
      <c r="A53" s="45" t="s">
        <v>5</v>
      </c>
      <c r="B53" s="8">
        <f>SUM(B44:B52)</f>
        <v>100.00000000000003</v>
      </c>
      <c r="C53" s="8">
        <f>SUM(C44:C52)</f>
        <v>99.999999999999986</v>
      </c>
      <c r="E53" s="8"/>
      <c r="G53" s="8"/>
    </row>
    <row r="54" spans="1:7" x14ac:dyDescent="0.25">
      <c r="A54" s="46"/>
      <c r="B54" s="11"/>
      <c r="C54" s="11"/>
      <c r="E54" s="11"/>
      <c r="G54" s="11"/>
    </row>
    <row r="55" spans="1:7" x14ac:dyDescent="0.25">
      <c r="A55" s="45" t="s">
        <v>4</v>
      </c>
      <c r="B55" s="11">
        <f>SUM(B51:B52)</f>
        <v>11.221655742905927</v>
      </c>
      <c r="C55" s="11">
        <f>SUM(C51:C52)</f>
        <v>16.171605634533073</v>
      </c>
      <c r="E55" s="11"/>
      <c r="G55" s="11"/>
    </row>
  </sheetData>
  <mergeCells count="1">
    <mergeCell ref="A26:L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1596-C0DA-4BF9-BDF6-C6801FC2883E}">
  <dimension ref="A1:AG100"/>
  <sheetViews>
    <sheetView zoomScale="85" zoomScaleNormal="85" workbookViewId="0">
      <selection activeCell="P39" sqref="P39"/>
    </sheetView>
  </sheetViews>
  <sheetFormatPr defaultColWidth="9.140625" defaultRowHeight="15" x14ac:dyDescent="0.25"/>
  <cols>
    <col min="2" max="3" width="15.85546875" customWidth="1"/>
    <col min="4" max="4" width="3.85546875" customWidth="1"/>
    <col min="5" max="6" width="14.85546875" customWidth="1"/>
    <col min="10" max="10" width="10" customWidth="1"/>
    <col min="11" max="11" width="13.140625" customWidth="1"/>
    <col min="12" max="12" width="9.85546875" customWidth="1"/>
    <col min="13" max="13" width="10.140625" customWidth="1"/>
    <col min="14" max="14" width="12.85546875" customWidth="1"/>
    <col min="16" max="16" width="10.85546875" customWidth="1"/>
    <col min="17" max="17" width="11.140625" customWidth="1"/>
    <col min="18" max="18" width="11.7109375" customWidth="1"/>
  </cols>
  <sheetData>
    <row r="1" spans="1:9" ht="15.75" x14ac:dyDescent="0.25">
      <c r="A1" s="42" t="s">
        <v>72</v>
      </c>
    </row>
    <row r="2" spans="1:9" ht="15.75" x14ac:dyDescent="0.25">
      <c r="A2" s="86" t="s">
        <v>73</v>
      </c>
      <c r="I2" s="86" t="s">
        <v>74</v>
      </c>
    </row>
    <row r="27" spans="1:13" ht="43.5" customHeight="1" x14ac:dyDescent="0.25">
      <c r="A27" s="127" t="s">
        <v>83</v>
      </c>
      <c r="B27" s="127"/>
      <c r="C27" s="127"/>
      <c r="D27" s="127"/>
      <c r="E27" s="127"/>
      <c r="F27" s="127"/>
      <c r="G27" s="127"/>
      <c r="H27" s="127"/>
      <c r="I27" s="127"/>
      <c r="J27" s="127"/>
      <c r="K27" s="127"/>
    </row>
    <row r="28" spans="1:13" x14ac:dyDescent="0.25">
      <c r="A28" s="41" t="s">
        <v>84</v>
      </c>
    </row>
    <row r="30" spans="1:13" x14ac:dyDescent="0.25">
      <c r="A30" s="40"/>
      <c r="I30" s="2"/>
      <c r="J30" s="35"/>
      <c r="K30" s="35"/>
      <c r="L30" s="35"/>
      <c r="M30" s="35"/>
    </row>
    <row r="31" spans="1:13" ht="48.75" customHeight="1" x14ac:dyDescent="0.25">
      <c r="A31" s="125" t="s">
        <v>71</v>
      </c>
      <c r="B31" s="125"/>
      <c r="C31" s="125"/>
      <c r="D31" s="125"/>
      <c r="E31" s="125"/>
      <c r="H31" s="126" t="s">
        <v>70</v>
      </c>
      <c r="I31" s="126"/>
      <c r="J31" s="126"/>
      <c r="K31" s="126"/>
      <c r="L31" s="126"/>
      <c r="M31" s="126"/>
    </row>
    <row r="32" spans="1:13" ht="41.25" customHeight="1" x14ac:dyDescent="0.25">
      <c r="A32" s="39"/>
      <c r="B32" s="38" t="s">
        <v>30</v>
      </c>
      <c r="C32" s="38" t="s">
        <v>29</v>
      </c>
      <c r="E32" s="4" t="s">
        <v>76</v>
      </c>
      <c r="I32" s="84" t="s">
        <v>75</v>
      </c>
      <c r="J32" s="87" t="s">
        <v>28</v>
      </c>
      <c r="K32" s="35"/>
      <c r="L32" s="35"/>
      <c r="M32" s="35"/>
    </row>
    <row r="33" spans="1:33" x14ac:dyDescent="0.25">
      <c r="A33" s="85">
        <v>1960</v>
      </c>
      <c r="B33" s="89">
        <v>-0.14334875218155602</v>
      </c>
      <c r="C33" s="89">
        <v>6.4536642608058192E-2</v>
      </c>
      <c r="E33" s="29">
        <v>0.1254875</v>
      </c>
      <c r="H33" s="84">
        <v>1960</v>
      </c>
      <c r="I33" s="32">
        <v>17</v>
      </c>
      <c r="J33" s="88">
        <f>AVERAGE(I$32:I$92)</f>
        <v>17.578947368421051</v>
      </c>
      <c r="K33" s="35"/>
      <c r="L33" s="35"/>
      <c r="M33" s="35"/>
    </row>
    <row r="34" spans="1:33" x14ac:dyDescent="0.25">
      <c r="A34" s="85">
        <v>1961</v>
      </c>
      <c r="B34" s="90"/>
      <c r="C34" s="90"/>
      <c r="E34" s="29">
        <v>0.1236421</v>
      </c>
      <c r="H34" s="84">
        <v>1961</v>
      </c>
      <c r="I34" s="84"/>
      <c r="J34" s="88">
        <f t="shared" ref="J34:J92" si="0">AVERAGE(I$32:I$92)</f>
        <v>17.578947368421051</v>
      </c>
      <c r="K34" s="35"/>
      <c r="L34" s="35"/>
      <c r="M34" s="35"/>
    </row>
    <row r="35" spans="1:33" x14ac:dyDescent="0.25">
      <c r="A35" s="85">
        <v>1962</v>
      </c>
      <c r="B35" s="89">
        <v>-0.15181227308566358</v>
      </c>
      <c r="C35" s="89">
        <v>7.9762292011062441E-2</v>
      </c>
      <c r="E35" s="29">
        <v>0.1238407</v>
      </c>
      <c r="H35" s="84">
        <v>1962</v>
      </c>
      <c r="I35" s="32">
        <v>19</v>
      </c>
      <c r="J35" s="88">
        <f t="shared" si="0"/>
        <v>17.578947368421051</v>
      </c>
      <c r="K35" s="35"/>
      <c r="L35" s="35"/>
      <c r="M35" s="35"/>
      <c r="U35" s="36"/>
      <c r="V35" s="36"/>
      <c r="W35" s="36"/>
    </row>
    <row r="36" spans="1:33" x14ac:dyDescent="0.25">
      <c r="A36" s="85">
        <v>1963</v>
      </c>
      <c r="B36" s="90"/>
      <c r="C36" s="90"/>
      <c r="E36" s="29">
        <v>0.13980770000000001</v>
      </c>
      <c r="H36" s="84">
        <v>1963</v>
      </c>
      <c r="I36" s="32"/>
      <c r="J36" s="88">
        <f t="shared" si="0"/>
        <v>17.578947368421051</v>
      </c>
      <c r="K36" s="35"/>
      <c r="L36" s="35"/>
      <c r="M36" s="35"/>
    </row>
    <row r="37" spans="1:33" x14ac:dyDescent="0.25">
      <c r="A37" s="85">
        <v>1964</v>
      </c>
      <c r="B37" s="89">
        <v>-0.11556118510893526</v>
      </c>
      <c r="C37" s="89">
        <v>5.5670204213442709E-2</v>
      </c>
      <c r="E37" s="29">
        <v>0.15669910000000001</v>
      </c>
      <c r="H37" s="84">
        <v>1964</v>
      </c>
      <c r="I37" s="32">
        <v>17</v>
      </c>
      <c r="J37" s="88">
        <f t="shared" si="0"/>
        <v>17.578947368421051</v>
      </c>
      <c r="K37" s="35"/>
      <c r="L37" s="35"/>
      <c r="M37" s="35"/>
      <c r="V37" s="36"/>
      <c r="W37" s="36"/>
      <c r="X37" s="36"/>
      <c r="Y37" s="36"/>
      <c r="Z37" s="36"/>
      <c r="AA37" s="36"/>
      <c r="AB37" s="36"/>
      <c r="AC37" s="36"/>
      <c r="AD37" s="36"/>
      <c r="AE37" s="36"/>
      <c r="AF37" s="36"/>
      <c r="AG37" s="36"/>
    </row>
    <row r="38" spans="1:33" x14ac:dyDescent="0.25">
      <c r="A38" s="85">
        <v>1965</v>
      </c>
      <c r="B38" s="90"/>
      <c r="C38" s="90"/>
      <c r="E38" s="29">
        <v>0.1418035</v>
      </c>
      <c r="H38" s="84">
        <v>1965</v>
      </c>
      <c r="I38" s="32"/>
      <c r="J38" s="88">
        <f t="shared" si="0"/>
        <v>17.578947368421051</v>
      </c>
      <c r="K38" s="35"/>
      <c r="L38" s="35"/>
      <c r="M38" s="35"/>
      <c r="U38" s="36"/>
      <c r="V38" s="36"/>
      <c r="W38" s="36"/>
      <c r="X38" s="36"/>
      <c r="Y38" s="36"/>
      <c r="Z38" s="36"/>
      <c r="AA38" s="36"/>
    </row>
    <row r="39" spans="1:33" x14ac:dyDescent="0.25">
      <c r="A39" s="85">
        <v>1966</v>
      </c>
      <c r="B39" s="89">
        <v>-0.16387332690699224</v>
      </c>
      <c r="C39" s="89">
        <v>2.7777823979302507E-2</v>
      </c>
      <c r="E39" s="29">
        <v>0.1189211</v>
      </c>
      <c r="H39" s="84">
        <v>1966</v>
      </c>
      <c r="I39" s="32">
        <v>16</v>
      </c>
      <c r="J39" s="88">
        <f t="shared" si="0"/>
        <v>17.578947368421051</v>
      </c>
      <c r="K39" s="35"/>
      <c r="L39" s="35"/>
      <c r="M39" s="35"/>
      <c r="V39" s="36"/>
      <c r="W39" s="36"/>
      <c r="X39" s="36"/>
      <c r="Y39" s="36"/>
      <c r="Z39" s="36"/>
      <c r="AA39" s="36"/>
    </row>
    <row r="40" spans="1:33" x14ac:dyDescent="0.25">
      <c r="A40" s="85">
        <v>1967</v>
      </c>
      <c r="B40" s="89">
        <v>-0.13513871941165517</v>
      </c>
      <c r="C40" s="89">
        <v>5.5935645281976476E-2</v>
      </c>
      <c r="E40" s="29">
        <v>0.1007663</v>
      </c>
      <c r="H40" s="84">
        <v>1967</v>
      </c>
      <c r="I40" s="32">
        <v>17</v>
      </c>
      <c r="J40" s="88">
        <f t="shared" si="0"/>
        <v>17.578947368421051</v>
      </c>
      <c r="K40" s="35"/>
      <c r="L40" s="35"/>
      <c r="M40" s="35"/>
    </row>
    <row r="41" spans="1:33" x14ac:dyDescent="0.25">
      <c r="A41" s="85">
        <v>1968</v>
      </c>
      <c r="B41" s="89">
        <v>-0.12378457710216506</v>
      </c>
      <c r="C41" s="89">
        <v>0.11312549351291945</v>
      </c>
      <c r="E41" s="29">
        <v>0.1061922</v>
      </c>
      <c r="H41" s="84">
        <v>1968</v>
      </c>
      <c r="I41" s="32">
        <v>15</v>
      </c>
      <c r="J41" s="88">
        <f t="shared" si="0"/>
        <v>17.578947368421051</v>
      </c>
      <c r="K41" s="35"/>
      <c r="L41" s="35"/>
      <c r="M41" s="35"/>
    </row>
    <row r="42" spans="1:33" x14ac:dyDescent="0.25">
      <c r="A42" s="85">
        <v>1969</v>
      </c>
      <c r="B42" s="89">
        <v>-0.12090397790941315</v>
      </c>
      <c r="C42" s="89">
        <v>0.15390270003303314</v>
      </c>
      <c r="E42" s="29">
        <v>0.1193568</v>
      </c>
      <c r="H42" s="84">
        <v>1969</v>
      </c>
      <c r="I42" s="32">
        <v>17</v>
      </c>
      <c r="J42" s="88">
        <f t="shared" si="0"/>
        <v>17.578947368421051</v>
      </c>
      <c r="K42" s="35"/>
      <c r="L42" s="35"/>
      <c r="M42" s="35"/>
    </row>
    <row r="43" spans="1:33" x14ac:dyDescent="0.25">
      <c r="A43" s="85">
        <v>1970</v>
      </c>
      <c r="B43" s="89">
        <v>-0.13510991557887098</v>
      </c>
      <c r="C43" s="89">
        <v>5.3873323699543674E-2</v>
      </c>
      <c r="E43" s="29">
        <v>0.11844440000000001</v>
      </c>
      <c r="H43" s="84">
        <v>1970</v>
      </c>
      <c r="I43" s="32">
        <v>16</v>
      </c>
      <c r="J43" s="88">
        <f t="shared" si="0"/>
        <v>17.578947368421051</v>
      </c>
      <c r="K43" s="35"/>
      <c r="L43" s="35"/>
      <c r="M43" s="35"/>
    </row>
    <row r="44" spans="1:33" x14ac:dyDescent="0.25">
      <c r="A44" s="85">
        <v>1971</v>
      </c>
      <c r="B44" s="89">
        <v>-0.11613157239289129</v>
      </c>
      <c r="C44" s="89">
        <v>8.3982046737812732E-2</v>
      </c>
      <c r="E44" s="29">
        <v>0.1114074</v>
      </c>
      <c r="H44" s="84">
        <v>1971</v>
      </c>
      <c r="I44" s="32">
        <v>15</v>
      </c>
      <c r="J44" s="88">
        <f t="shared" si="0"/>
        <v>17.578947368421051</v>
      </c>
      <c r="K44" s="35"/>
      <c r="L44" s="35"/>
      <c r="M44" s="35"/>
    </row>
    <row r="45" spans="1:33" x14ac:dyDescent="0.25">
      <c r="A45" s="85">
        <v>1972</v>
      </c>
      <c r="B45" s="89">
        <v>-0.11376129342397096</v>
      </c>
      <c r="C45" s="89">
        <v>9.939282093586882E-2</v>
      </c>
      <c r="E45" s="29">
        <v>0.11546579999999999</v>
      </c>
      <c r="H45" s="84">
        <v>1972</v>
      </c>
      <c r="I45" s="32">
        <v>17</v>
      </c>
      <c r="J45" s="88">
        <f t="shared" si="0"/>
        <v>17.578947368421051</v>
      </c>
      <c r="K45" s="35"/>
      <c r="L45" s="35"/>
      <c r="M45" s="35"/>
    </row>
    <row r="46" spans="1:33" x14ac:dyDescent="0.25">
      <c r="A46" s="85">
        <v>1973</v>
      </c>
      <c r="B46" s="89">
        <v>-9.3866080334850666E-2</v>
      </c>
      <c r="C46" s="89">
        <v>9.2766250146160412E-2</v>
      </c>
      <c r="E46" s="29">
        <v>0.14705380000000001</v>
      </c>
      <c r="H46" s="84">
        <v>1973</v>
      </c>
      <c r="I46" s="32">
        <v>18</v>
      </c>
      <c r="J46" s="88">
        <f t="shared" si="0"/>
        <v>17.578947368421051</v>
      </c>
      <c r="K46" s="35"/>
      <c r="L46" s="35"/>
      <c r="M46" s="35"/>
    </row>
    <row r="47" spans="1:33" x14ac:dyDescent="0.25">
      <c r="A47" s="85">
        <v>1974</v>
      </c>
      <c r="B47" s="89">
        <v>-0.13097659887151974</v>
      </c>
      <c r="C47" s="89">
        <v>1.4969430589777122E-2</v>
      </c>
      <c r="E47" s="29">
        <v>0.1059076</v>
      </c>
      <c r="H47" s="84">
        <v>1974</v>
      </c>
      <c r="I47" s="32">
        <v>16</v>
      </c>
      <c r="J47" s="88">
        <f t="shared" si="0"/>
        <v>17.578947368421051</v>
      </c>
      <c r="K47" s="35"/>
      <c r="L47" s="35"/>
      <c r="M47" s="35"/>
    </row>
    <row r="48" spans="1:33" x14ac:dyDescent="0.25">
      <c r="A48" s="85">
        <v>1975</v>
      </c>
      <c r="B48" s="89">
        <v>-0.13312572269739142</v>
      </c>
      <c r="C48" s="89">
        <v>4.6169495890266421E-2</v>
      </c>
      <c r="E48" s="29">
        <v>0.1190855</v>
      </c>
      <c r="H48" s="84">
        <v>1975</v>
      </c>
      <c r="I48" s="32">
        <v>17</v>
      </c>
      <c r="J48" s="88">
        <f t="shared" si="0"/>
        <v>17.578947368421051</v>
      </c>
      <c r="K48" s="35"/>
      <c r="L48" s="35"/>
      <c r="M48" s="35"/>
    </row>
    <row r="49" spans="1:13" x14ac:dyDescent="0.25">
      <c r="A49" s="85">
        <v>1976</v>
      </c>
      <c r="B49" s="89">
        <v>-6.9031810001379812E-2</v>
      </c>
      <c r="C49" s="89">
        <v>0.12428581639053887</v>
      </c>
      <c r="E49" s="29">
        <v>0.11284279999999999</v>
      </c>
      <c r="H49" s="84">
        <v>1976</v>
      </c>
      <c r="I49" s="32">
        <v>19</v>
      </c>
      <c r="J49" s="88">
        <f t="shared" si="0"/>
        <v>17.578947368421051</v>
      </c>
      <c r="K49" s="35"/>
      <c r="L49" s="35"/>
      <c r="M49" s="35"/>
    </row>
    <row r="50" spans="1:13" x14ac:dyDescent="0.25">
      <c r="A50" s="85">
        <v>1977</v>
      </c>
      <c r="B50" s="89">
        <v>-9.0706539793167229E-2</v>
      </c>
      <c r="C50" s="89">
        <v>0.11588993966246686</v>
      </c>
      <c r="E50" s="29">
        <v>0.13060740000000001</v>
      </c>
      <c r="H50" s="84">
        <v>1977</v>
      </c>
      <c r="I50" s="32">
        <v>18</v>
      </c>
      <c r="J50" s="88">
        <f t="shared" si="0"/>
        <v>17.578947368421051</v>
      </c>
      <c r="K50" s="35"/>
      <c r="L50" s="35"/>
      <c r="M50" s="35"/>
    </row>
    <row r="51" spans="1:13" x14ac:dyDescent="0.25">
      <c r="A51" s="85">
        <v>1978</v>
      </c>
      <c r="B51" s="89">
        <v>-9.6658274967861835E-2</v>
      </c>
      <c r="C51" s="89">
        <v>7.2797215408459959E-2</v>
      </c>
      <c r="E51" s="29">
        <v>0.13694870000000001</v>
      </c>
      <c r="H51" s="84">
        <v>1978</v>
      </c>
      <c r="I51" s="32">
        <v>18</v>
      </c>
      <c r="J51" s="88">
        <f t="shared" si="0"/>
        <v>17.578947368421051</v>
      </c>
      <c r="K51" s="35"/>
      <c r="L51" s="35"/>
      <c r="M51" s="35"/>
    </row>
    <row r="52" spans="1:13" x14ac:dyDescent="0.25">
      <c r="A52" s="85">
        <v>1979</v>
      </c>
      <c r="B52" s="89">
        <v>-9.8725004920501014E-2</v>
      </c>
      <c r="C52" s="89">
        <v>7.0432323606223202E-2</v>
      </c>
      <c r="E52" s="29">
        <v>0.1228303</v>
      </c>
      <c r="H52" s="84">
        <v>1979</v>
      </c>
      <c r="I52" s="32">
        <v>18</v>
      </c>
      <c r="J52" s="88">
        <f t="shared" si="0"/>
        <v>17.578947368421051</v>
      </c>
      <c r="K52" s="35"/>
      <c r="L52" s="35"/>
      <c r="M52" s="35"/>
    </row>
    <row r="53" spans="1:13" x14ac:dyDescent="0.25">
      <c r="A53" s="85">
        <v>1980</v>
      </c>
      <c r="B53" s="89">
        <v>-0.11026492203014548</v>
      </c>
      <c r="C53" s="89">
        <v>5.3372488211869684E-2</v>
      </c>
      <c r="E53" s="29">
        <v>0.1162417</v>
      </c>
      <c r="H53" s="84">
        <v>1980</v>
      </c>
      <c r="I53" s="32">
        <v>18</v>
      </c>
      <c r="J53" s="88">
        <f t="shared" si="0"/>
        <v>17.578947368421051</v>
      </c>
      <c r="K53" s="35"/>
      <c r="L53" s="35"/>
      <c r="M53" s="35"/>
    </row>
    <row r="54" spans="1:13" x14ac:dyDescent="0.25">
      <c r="A54" s="85">
        <v>1981</v>
      </c>
      <c r="B54" s="89">
        <v>-0.11428721288201382</v>
      </c>
      <c r="C54" s="89">
        <v>0.15155590868010244</v>
      </c>
      <c r="E54" s="29">
        <v>0.12850839999999999</v>
      </c>
      <c r="H54" s="84">
        <v>1981</v>
      </c>
      <c r="I54" s="32">
        <v>18</v>
      </c>
      <c r="J54" s="88">
        <f t="shared" si="0"/>
        <v>17.578947368421051</v>
      </c>
      <c r="K54" s="35"/>
      <c r="L54" s="35"/>
      <c r="M54" s="35"/>
    </row>
    <row r="55" spans="1:13" x14ac:dyDescent="0.25">
      <c r="A55" s="85">
        <v>1982</v>
      </c>
      <c r="B55" s="89">
        <v>-9.0012461438489233E-2</v>
      </c>
      <c r="C55" s="89">
        <v>0.10595519618917942</v>
      </c>
      <c r="E55" s="29">
        <v>0.11989809999999999</v>
      </c>
      <c r="H55" s="84">
        <v>1982</v>
      </c>
      <c r="I55" s="32">
        <v>19</v>
      </c>
      <c r="J55" s="88">
        <f t="shared" si="0"/>
        <v>17.578947368421051</v>
      </c>
      <c r="K55" s="35"/>
      <c r="L55" s="35"/>
      <c r="M55" s="35"/>
    </row>
    <row r="56" spans="1:13" x14ac:dyDescent="0.25">
      <c r="A56" s="85">
        <v>1983</v>
      </c>
      <c r="B56" s="89">
        <v>-7.9484408145748253E-2</v>
      </c>
      <c r="C56" s="89">
        <v>0.12326977337218104</v>
      </c>
      <c r="E56" s="29">
        <v>0.11581660000000001</v>
      </c>
      <c r="H56" s="84">
        <v>1983</v>
      </c>
      <c r="I56" s="32">
        <v>19</v>
      </c>
      <c r="J56" s="88">
        <f t="shared" si="0"/>
        <v>17.578947368421051</v>
      </c>
      <c r="K56" s="35"/>
      <c r="L56" s="35"/>
      <c r="M56" s="35"/>
    </row>
    <row r="57" spans="1:13" x14ac:dyDescent="0.25">
      <c r="A57" s="85">
        <v>1984</v>
      </c>
      <c r="B57" s="89">
        <v>-8.5184204947591491E-2</v>
      </c>
      <c r="C57" s="89">
        <v>0.16774624611610167</v>
      </c>
      <c r="E57" s="29">
        <v>0.1206769</v>
      </c>
      <c r="H57" s="84">
        <v>1984</v>
      </c>
      <c r="I57" s="32">
        <v>18</v>
      </c>
      <c r="J57" s="88">
        <f t="shared" si="0"/>
        <v>17.578947368421051</v>
      </c>
      <c r="K57" s="35"/>
      <c r="L57" s="35"/>
      <c r="M57" s="35"/>
    </row>
    <row r="58" spans="1:13" x14ac:dyDescent="0.25">
      <c r="A58" s="85">
        <v>1985</v>
      </c>
      <c r="B58" s="89">
        <v>-6.4359200739023958E-2</v>
      </c>
      <c r="C58" s="89">
        <v>0.19119171203781926</v>
      </c>
      <c r="E58" s="29">
        <v>0.1166869</v>
      </c>
      <c r="H58" s="84">
        <v>1985</v>
      </c>
      <c r="I58" s="32">
        <v>20</v>
      </c>
      <c r="J58" s="88">
        <f t="shared" si="0"/>
        <v>17.578947368421051</v>
      </c>
      <c r="K58" s="35"/>
      <c r="L58" s="35"/>
      <c r="M58" s="35"/>
    </row>
    <row r="59" spans="1:13" x14ac:dyDescent="0.25">
      <c r="A59" s="85">
        <v>1986</v>
      </c>
      <c r="B59" s="89"/>
      <c r="C59" s="89"/>
      <c r="E59" s="29">
        <v>0.1184751</v>
      </c>
      <c r="H59" s="84">
        <v>1986</v>
      </c>
      <c r="I59" s="32">
        <v>20</v>
      </c>
      <c r="J59" s="88">
        <f t="shared" si="0"/>
        <v>17.578947368421051</v>
      </c>
      <c r="K59" s="35"/>
      <c r="L59" s="35"/>
      <c r="M59" s="35"/>
    </row>
    <row r="60" spans="1:13" x14ac:dyDescent="0.25">
      <c r="A60" s="85">
        <v>1987</v>
      </c>
      <c r="B60" s="89">
        <v>-6.9948744198761181E-2</v>
      </c>
      <c r="C60" s="89">
        <v>0.17357005594523939</v>
      </c>
      <c r="E60" s="29">
        <v>2.79732E-2</v>
      </c>
      <c r="H60" s="84">
        <v>1987</v>
      </c>
      <c r="I60" s="32">
        <v>17</v>
      </c>
      <c r="J60" s="88">
        <f t="shared" si="0"/>
        <v>17.578947368421051</v>
      </c>
      <c r="K60" s="35"/>
      <c r="L60" s="35"/>
      <c r="M60" s="35"/>
    </row>
    <row r="61" spans="1:13" x14ac:dyDescent="0.25">
      <c r="A61" s="85">
        <v>1988</v>
      </c>
      <c r="B61" s="89">
        <v>-4.1313353968920608E-2</v>
      </c>
      <c r="C61" s="89">
        <v>0.12508252817560045</v>
      </c>
      <c r="E61" s="29">
        <v>-7.4052999999999994E-2</v>
      </c>
      <c r="H61" s="84">
        <v>1988</v>
      </c>
      <c r="I61" s="32">
        <v>18</v>
      </c>
      <c r="J61" s="88">
        <f t="shared" si="0"/>
        <v>17.578947368421051</v>
      </c>
      <c r="K61" s="35"/>
      <c r="L61" s="35"/>
      <c r="M61" s="35"/>
    </row>
    <row r="62" spans="1:13" x14ac:dyDescent="0.25">
      <c r="A62" s="85">
        <v>1989</v>
      </c>
      <c r="B62" s="89">
        <v>-5.2786983290159517E-2</v>
      </c>
      <c r="C62" s="89">
        <v>0.16918154586342965</v>
      </c>
      <c r="E62" s="29">
        <v>-5.45239E-2</v>
      </c>
      <c r="H62" s="84">
        <v>1989</v>
      </c>
      <c r="I62" s="32">
        <v>17</v>
      </c>
      <c r="J62" s="88">
        <f t="shared" si="0"/>
        <v>17.578947368421051</v>
      </c>
      <c r="K62" s="35"/>
      <c r="L62" s="35"/>
      <c r="M62" s="35"/>
    </row>
    <row r="63" spans="1:13" x14ac:dyDescent="0.25">
      <c r="A63" s="85">
        <v>1990</v>
      </c>
      <c r="B63" s="89">
        <v>-7.9180044455963439E-2</v>
      </c>
      <c r="C63" s="89">
        <v>0.10894596072512364</v>
      </c>
      <c r="E63" s="29">
        <v>-6.71794E-2</v>
      </c>
      <c r="H63" s="84">
        <v>1990</v>
      </c>
      <c r="I63" s="32">
        <v>18</v>
      </c>
      <c r="J63" s="88">
        <f t="shared" si="0"/>
        <v>17.578947368421051</v>
      </c>
      <c r="K63" s="35"/>
      <c r="L63" s="35"/>
      <c r="M63" s="35"/>
    </row>
    <row r="64" spans="1:13" x14ac:dyDescent="0.25">
      <c r="A64" s="85">
        <v>1991</v>
      </c>
      <c r="B64" s="89">
        <v>-5.6443351630849903E-2</v>
      </c>
      <c r="C64" s="89">
        <v>0.14680134375134185</v>
      </c>
      <c r="E64" s="29">
        <v>-3.2240900000000003E-2</v>
      </c>
      <c r="H64" s="84">
        <v>1991</v>
      </c>
      <c r="I64" s="32">
        <v>19</v>
      </c>
      <c r="J64" s="88">
        <f t="shared" si="0"/>
        <v>17.578947368421051</v>
      </c>
      <c r="K64" s="35"/>
      <c r="L64" s="35"/>
      <c r="M64" s="35"/>
    </row>
    <row r="65" spans="1:13" x14ac:dyDescent="0.25">
      <c r="A65" s="85">
        <v>1992</v>
      </c>
      <c r="B65" s="89">
        <v>0</v>
      </c>
      <c r="C65" s="89">
        <v>8.8113620481193589E-2</v>
      </c>
      <c r="E65" s="29">
        <v>-8.1801399999999996E-2</v>
      </c>
      <c r="H65" s="84">
        <v>1992</v>
      </c>
      <c r="I65" s="32">
        <v>17</v>
      </c>
      <c r="J65" s="88">
        <f t="shared" si="0"/>
        <v>17.578947368421051</v>
      </c>
      <c r="K65" s="35"/>
      <c r="L65" s="35"/>
      <c r="M65" s="35"/>
    </row>
    <row r="66" spans="1:13" x14ac:dyDescent="0.25">
      <c r="A66" s="85">
        <v>1993</v>
      </c>
      <c r="B66" s="89">
        <v>-9.8107270999982232E-2</v>
      </c>
      <c r="C66" s="89">
        <v>0.19476931151537896</v>
      </c>
      <c r="E66" s="29">
        <v>-6.2576699999999999E-2</v>
      </c>
      <c r="H66" s="84">
        <v>1993</v>
      </c>
      <c r="I66" s="32">
        <v>19</v>
      </c>
      <c r="J66" s="88">
        <f t="shared" si="0"/>
        <v>17.578947368421051</v>
      </c>
      <c r="K66" s="35"/>
      <c r="L66" s="35"/>
      <c r="M66" s="35"/>
    </row>
    <row r="67" spans="1:13" x14ac:dyDescent="0.25">
      <c r="A67" s="85">
        <v>1994</v>
      </c>
      <c r="B67" s="89">
        <v>-8.4736203431809431E-2</v>
      </c>
      <c r="C67" s="89">
        <v>0.1912174613889317</v>
      </c>
      <c r="E67" s="29">
        <v>-6.9270499999999999E-2</v>
      </c>
      <c r="H67" s="84">
        <v>1994</v>
      </c>
      <c r="I67" s="32">
        <v>17</v>
      </c>
      <c r="J67" s="88">
        <f t="shared" si="0"/>
        <v>17.578947368421051</v>
      </c>
      <c r="K67" s="35"/>
      <c r="L67" s="35"/>
      <c r="M67" s="35"/>
    </row>
    <row r="68" spans="1:13" x14ac:dyDescent="0.25">
      <c r="A68" s="85">
        <v>1995</v>
      </c>
      <c r="B68" s="89">
        <v>-0.10868889277607374</v>
      </c>
      <c r="C68" s="89">
        <v>0.16662362316790386</v>
      </c>
      <c r="E68" s="29">
        <v>-9.83068E-2</v>
      </c>
      <c r="H68" s="84">
        <v>1995</v>
      </c>
      <c r="I68" s="32">
        <v>16</v>
      </c>
      <c r="J68" s="88">
        <f t="shared" si="0"/>
        <v>17.578947368421051</v>
      </c>
      <c r="K68" s="35"/>
      <c r="L68" s="35"/>
      <c r="M68" s="35"/>
    </row>
    <row r="69" spans="1:13" x14ac:dyDescent="0.25">
      <c r="A69" s="85">
        <v>1996</v>
      </c>
      <c r="B69" s="89">
        <v>-8.9858396505611282E-2</v>
      </c>
      <c r="C69" s="89">
        <v>3.2736690465254292E-2</v>
      </c>
      <c r="E69" s="29">
        <v>-0.13527169999999999</v>
      </c>
      <c r="H69" s="84">
        <v>1996</v>
      </c>
      <c r="I69" s="32">
        <v>18</v>
      </c>
      <c r="J69" s="88">
        <f t="shared" si="0"/>
        <v>17.578947368421051</v>
      </c>
      <c r="K69" s="35"/>
      <c r="L69" s="35"/>
      <c r="M69" s="35"/>
    </row>
    <row r="70" spans="1:13" x14ac:dyDescent="0.25">
      <c r="A70" s="85">
        <v>1997</v>
      </c>
      <c r="B70" s="89">
        <v>-5.6900443095928011E-2</v>
      </c>
      <c r="C70" s="89">
        <v>0.26182536542027068</v>
      </c>
      <c r="E70" s="29">
        <v>-0.16657649999999999</v>
      </c>
      <c r="H70" s="84">
        <v>1997</v>
      </c>
      <c r="I70" s="32">
        <v>18</v>
      </c>
      <c r="J70" s="88">
        <f t="shared" si="0"/>
        <v>17.578947368421051</v>
      </c>
      <c r="K70" s="35"/>
      <c r="L70" s="35"/>
      <c r="M70" s="35"/>
    </row>
    <row r="71" spans="1:13" x14ac:dyDescent="0.25">
      <c r="A71" s="85">
        <v>1998</v>
      </c>
      <c r="B71" s="89">
        <v>-4.6779718738018672E-2</v>
      </c>
      <c r="C71" s="89">
        <v>0.1921305796612538</v>
      </c>
      <c r="E71" s="29">
        <v>-0.2127822</v>
      </c>
      <c r="H71" s="84">
        <v>1998</v>
      </c>
      <c r="I71" s="32">
        <v>17</v>
      </c>
      <c r="J71" s="88">
        <f t="shared" si="0"/>
        <v>17.578947368421051</v>
      </c>
      <c r="K71" s="35"/>
      <c r="L71" s="35"/>
      <c r="M71" s="35"/>
    </row>
    <row r="72" spans="1:13" x14ac:dyDescent="0.25">
      <c r="A72" s="85">
        <v>1999</v>
      </c>
      <c r="B72" s="89">
        <v>-3.9431401644327013E-2</v>
      </c>
      <c r="C72" s="89">
        <v>0.25537434945830245</v>
      </c>
      <c r="E72" s="29">
        <v>-0.2286929</v>
      </c>
      <c r="H72" s="84">
        <v>1999</v>
      </c>
      <c r="I72" s="32">
        <v>18</v>
      </c>
      <c r="J72" s="88">
        <f t="shared" si="0"/>
        <v>17.578947368421051</v>
      </c>
      <c r="K72" s="35"/>
      <c r="L72" s="35"/>
      <c r="M72" s="35"/>
    </row>
    <row r="73" spans="1:13" x14ac:dyDescent="0.25">
      <c r="A73" s="85">
        <v>2000</v>
      </c>
      <c r="B73" s="89">
        <v>-3.1355493711371363E-2</v>
      </c>
      <c r="C73" s="89">
        <v>0.25305628367334188</v>
      </c>
      <c r="E73" s="29">
        <v>-0.29254390000000002</v>
      </c>
      <c r="H73" s="84">
        <v>2000</v>
      </c>
      <c r="I73" s="32">
        <v>19</v>
      </c>
      <c r="J73" s="88">
        <f t="shared" si="0"/>
        <v>17.578947368421051</v>
      </c>
      <c r="K73" s="35"/>
      <c r="L73" s="35"/>
      <c r="M73" s="35"/>
    </row>
    <row r="74" spans="1:13" x14ac:dyDescent="0.25">
      <c r="A74" s="85">
        <v>2001</v>
      </c>
      <c r="B74" s="89">
        <v>-4.9271087172948758E-2</v>
      </c>
      <c r="C74" s="89">
        <v>0.3866813103145933</v>
      </c>
      <c r="E74" s="29">
        <v>-0.2364356</v>
      </c>
      <c r="H74" s="84">
        <v>2001</v>
      </c>
      <c r="I74" s="32">
        <v>19</v>
      </c>
      <c r="J74" s="88">
        <f t="shared" si="0"/>
        <v>17.578947368421051</v>
      </c>
      <c r="K74" s="35"/>
      <c r="L74" s="35"/>
      <c r="M74" s="35"/>
    </row>
    <row r="75" spans="1:13" x14ac:dyDescent="0.25">
      <c r="A75" s="85">
        <v>2002</v>
      </c>
      <c r="B75" s="89">
        <v>-6.3331147656785214E-2</v>
      </c>
      <c r="C75" s="89">
        <v>0.48137755181478087</v>
      </c>
      <c r="E75" s="29">
        <v>-0.22618260000000001</v>
      </c>
      <c r="H75" s="84">
        <v>2002</v>
      </c>
      <c r="I75" s="32">
        <v>18</v>
      </c>
      <c r="J75" s="88">
        <f t="shared" si="0"/>
        <v>17.578947368421051</v>
      </c>
      <c r="K75" s="35"/>
      <c r="L75" s="35"/>
      <c r="M75" s="35"/>
    </row>
    <row r="76" spans="1:13" x14ac:dyDescent="0.25">
      <c r="A76" s="85">
        <v>2003</v>
      </c>
      <c r="B76" s="89">
        <v>-2.2479766295768755E-3</v>
      </c>
      <c r="C76" s="89">
        <v>0.69162028439390677</v>
      </c>
      <c r="E76" s="29">
        <v>-0.25531890000000002</v>
      </c>
      <c r="H76" s="84">
        <v>2003</v>
      </c>
      <c r="I76" s="32">
        <v>18</v>
      </c>
      <c r="J76" s="88">
        <f t="shared" si="0"/>
        <v>17.578947368421051</v>
      </c>
      <c r="K76" s="35"/>
      <c r="L76" s="35"/>
      <c r="M76" s="35"/>
    </row>
    <row r="77" spans="1:13" x14ac:dyDescent="0.25">
      <c r="A77" s="85">
        <v>2004</v>
      </c>
      <c r="B77" s="89">
        <v>4.0698174715081414E-2</v>
      </c>
      <c r="C77" s="89">
        <v>0.55201597181306772</v>
      </c>
      <c r="E77" s="29">
        <v>-0.31869330000000001</v>
      </c>
      <c r="H77" s="84">
        <v>2004</v>
      </c>
      <c r="I77" s="32">
        <v>19</v>
      </c>
      <c r="J77" s="88">
        <f t="shared" si="0"/>
        <v>17.578947368421051</v>
      </c>
      <c r="K77" s="35"/>
      <c r="L77" s="35"/>
      <c r="M77" s="35"/>
    </row>
    <row r="78" spans="1:13" x14ac:dyDescent="0.25">
      <c r="A78" s="85">
        <v>2005</v>
      </c>
      <c r="B78" s="89">
        <v>1.6951417727692486E-2</v>
      </c>
      <c r="C78" s="89">
        <v>0.3913159684372447</v>
      </c>
      <c r="E78" s="29">
        <v>-0.38977840000000002</v>
      </c>
      <c r="H78" s="84">
        <v>2005</v>
      </c>
      <c r="I78" s="32">
        <v>19</v>
      </c>
      <c r="J78" s="88">
        <f t="shared" si="0"/>
        <v>17.578947368421051</v>
      </c>
      <c r="K78" s="35"/>
      <c r="L78" s="35"/>
      <c r="M78" s="35"/>
    </row>
    <row r="79" spans="1:13" x14ac:dyDescent="0.25">
      <c r="A79" s="85">
        <v>2006</v>
      </c>
      <c r="B79" s="89">
        <v>-3.2133578623128045E-2</v>
      </c>
      <c r="C79" s="89">
        <v>0.44429246428168423</v>
      </c>
      <c r="E79" s="29">
        <v>-0.45913310000000002</v>
      </c>
      <c r="H79" s="84">
        <v>2006</v>
      </c>
      <c r="I79" s="32">
        <v>20</v>
      </c>
      <c r="J79" s="88">
        <f t="shared" si="0"/>
        <v>17.578947368421051</v>
      </c>
      <c r="K79" s="35"/>
      <c r="L79" s="35"/>
      <c r="M79" s="35"/>
    </row>
    <row r="80" spans="1:13" x14ac:dyDescent="0.25">
      <c r="A80" s="85">
        <v>2007</v>
      </c>
      <c r="B80" s="89">
        <v>-1.2945242821893466E-2</v>
      </c>
      <c r="C80" s="89">
        <v>0.45378961774547449</v>
      </c>
      <c r="E80" s="29">
        <v>-0.46180189999999999</v>
      </c>
      <c r="H80" s="84">
        <v>2007</v>
      </c>
      <c r="I80" s="32">
        <v>21</v>
      </c>
      <c r="J80" s="88">
        <f t="shared" si="0"/>
        <v>17.578947368421051</v>
      </c>
      <c r="K80" s="35"/>
      <c r="L80" s="35"/>
      <c r="M80" s="35"/>
    </row>
    <row r="81" spans="1:13" x14ac:dyDescent="0.25">
      <c r="A81" s="85">
        <v>2008</v>
      </c>
      <c r="B81" s="89">
        <v>-0.18166939636607427</v>
      </c>
      <c r="C81" s="89">
        <v>0.47156583558296966</v>
      </c>
      <c r="E81" s="29">
        <v>-0.41183449999999999</v>
      </c>
      <c r="H81" s="84">
        <v>2008</v>
      </c>
      <c r="I81" s="32">
        <v>18</v>
      </c>
      <c r="J81" s="88">
        <f t="shared" si="0"/>
        <v>17.578947368421051</v>
      </c>
      <c r="K81" s="35"/>
      <c r="L81" s="35"/>
      <c r="M81" s="35"/>
    </row>
    <row r="82" spans="1:13" x14ac:dyDescent="0.25">
      <c r="A82" s="85">
        <v>2009</v>
      </c>
      <c r="B82" s="89">
        <v>-0.20393081602144703</v>
      </c>
      <c r="C82" s="89">
        <v>0.37865376885056201</v>
      </c>
      <c r="E82" s="29">
        <v>-0.30070409999999997</v>
      </c>
      <c r="H82" s="84">
        <v>2009</v>
      </c>
      <c r="I82" s="32">
        <v>18</v>
      </c>
      <c r="J82" s="88">
        <f t="shared" si="0"/>
        <v>17.578947368421051</v>
      </c>
      <c r="K82" s="35"/>
      <c r="L82" s="35"/>
      <c r="M82" s="35"/>
    </row>
    <row r="83" spans="1:13" x14ac:dyDescent="0.25">
      <c r="A83" s="85">
        <v>2010</v>
      </c>
      <c r="B83" s="89">
        <v>-0.2688088892424334</v>
      </c>
      <c r="C83" s="89">
        <v>0.27071188267326629</v>
      </c>
      <c r="E83" s="29">
        <v>-0.36582540000000002</v>
      </c>
      <c r="H83" s="84">
        <v>2010</v>
      </c>
      <c r="I83" s="32">
        <v>16</v>
      </c>
      <c r="J83" s="88">
        <f t="shared" si="0"/>
        <v>17.578947368421051</v>
      </c>
      <c r="K83" s="35"/>
      <c r="L83" s="35"/>
      <c r="M83" s="35"/>
    </row>
    <row r="84" spans="1:13" x14ac:dyDescent="0.25">
      <c r="A84" s="85">
        <v>2011</v>
      </c>
      <c r="B84" s="89">
        <v>-0.21969244118938414</v>
      </c>
      <c r="C84" s="89">
        <v>0.38183181497730839</v>
      </c>
      <c r="E84" s="29">
        <v>-0.3674173</v>
      </c>
      <c r="H84" s="84">
        <v>2011</v>
      </c>
      <c r="I84" s="32">
        <v>16</v>
      </c>
      <c r="J84" s="88">
        <f t="shared" si="0"/>
        <v>17.578947368421051</v>
      </c>
      <c r="K84" s="35"/>
      <c r="L84" s="35"/>
      <c r="M84" s="35"/>
    </row>
    <row r="85" spans="1:13" x14ac:dyDescent="0.25">
      <c r="A85" s="85">
        <v>2012</v>
      </c>
      <c r="B85" s="89">
        <v>-0.14954946892217491</v>
      </c>
      <c r="C85" s="89">
        <v>0.34276196307083673</v>
      </c>
      <c r="E85" s="29">
        <v>-0.4269753</v>
      </c>
      <c r="H85" s="84">
        <v>2012</v>
      </c>
      <c r="I85" s="32">
        <v>17</v>
      </c>
      <c r="J85" s="88">
        <f t="shared" si="0"/>
        <v>17.578947368421051</v>
      </c>
      <c r="K85" s="35"/>
      <c r="L85" s="35"/>
      <c r="M85" s="35"/>
    </row>
    <row r="86" spans="1:13" x14ac:dyDescent="0.25">
      <c r="A86" s="85">
        <v>2013</v>
      </c>
      <c r="B86" s="89">
        <v>-0.16697762990250109</v>
      </c>
      <c r="C86" s="89">
        <v>0.20135114312210545</v>
      </c>
      <c r="E86" s="29">
        <v>-0.32767180000000001</v>
      </c>
      <c r="H86" s="84">
        <v>2013</v>
      </c>
      <c r="I86" s="32">
        <v>16</v>
      </c>
      <c r="J86" s="88">
        <f t="shared" si="0"/>
        <v>17.578947368421051</v>
      </c>
      <c r="K86" s="35"/>
      <c r="L86" s="35"/>
      <c r="M86" s="35"/>
    </row>
    <row r="87" spans="1:13" x14ac:dyDescent="0.25">
      <c r="A87" s="85">
        <v>2014</v>
      </c>
      <c r="B87" s="89">
        <v>-0.17832437870114182</v>
      </c>
      <c r="C87" s="89">
        <v>0.25423337215196712</v>
      </c>
      <c r="E87" s="29">
        <v>-0.33650770000000002</v>
      </c>
      <c r="H87" s="84">
        <v>2014</v>
      </c>
      <c r="I87" s="32">
        <v>16</v>
      </c>
      <c r="J87" s="88">
        <f t="shared" si="0"/>
        <v>17.578947368421051</v>
      </c>
      <c r="K87" s="35"/>
      <c r="L87" s="35"/>
      <c r="M87" s="35"/>
    </row>
    <row r="88" spans="1:13" x14ac:dyDescent="0.25">
      <c r="A88" s="85">
        <v>2015</v>
      </c>
      <c r="B88" s="89">
        <v>-0.11844709065726156</v>
      </c>
      <c r="C88" s="89">
        <v>0.27953001577990522</v>
      </c>
      <c r="E88" s="29">
        <v>-0.32413259999999999</v>
      </c>
      <c r="H88" s="84">
        <v>2015</v>
      </c>
      <c r="I88" s="32">
        <v>16</v>
      </c>
      <c r="J88" s="88">
        <f t="shared" si="0"/>
        <v>17.578947368421051</v>
      </c>
      <c r="K88" s="35"/>
      <c r="L88" s="35"/>
      <c r="M88" s="35"/>
    </row>
    <row r="89" spans="1:13" x14ac:dyDescent="0.25">
      <c r="A89" s="85">
        <v>2016</v>
      </c>
      <c r="B89" s="89">
        <v>-0.13997175862353328</v>
      </c>
      <c r="C89" s="89">
        <v>0.24119001545156726</v>
      </c>
      <c r="E89" s="29">
        <v>-0.30804979999999998</v>
      </c>
      <c r="H89" s="84">
        <v>2016</v>
      </c>
      <c r="I89" s="32">
        <v>16</v>
      </c>
      <c r="J89" s="88">
        <f t="shared" si="0"/>
        <v>17.578947368421051</v>
      </c>
      <c r="K89" s="35"/>
      <c r="L89" s="35"/>
      <c r="M89" s="35"/>
    </row>
    <row r="90" spans="1:13" x14ac:dyDescent="0.25">
      <c r="A90" s="85">
        <v>2017</v>
      </c>
      <c r="B90" s="89">
        <v>-0.13079341907394348</v>
      </c>
      <c r="C90" s="89">
        <v>0.25321341384879348</v>
      </c>
      <c r="E90" s="29">
        <v>-0.32302059999999999</v>
      </c>
      <c r="H90" s="84">
        <v>2017</v>
      </c>
      <c r="I90" s="32">
        <v>16</v>
      </c>
      <c r="J90" s="88">
        <f t="shared" si="0"/>
        <v>17.578947368421051</v>
      </c>
      <c r="K90" s="35"/>
      <c r="L90" s="35"/>
      <c r="M90" s="35"/>
    </row>
    <row r="91" spans="1:13" x14ac:dyDescent="0.25">
      <c r="A91" s="85">
        <v>2018</v>
      </c>
      <c r="B91" s="89">
        <v>-0.12314187565347634</v>
      </c>
      <c r="C91" s="89">
        <v>0.28379155800854206</v>
      </c>
      <c r="E91" s="29">
        <v>-0.32366200000000001</v>
      </c>
      <c r="H91" s="84">
        <v>2018</v>
      </c>
      <c r="I91" s="32">
        <v>17</v>
      </c>
      <c r="J91" s="88">
        <f t="shared" si="0"/>
        <v>17.578947368421051</v>
      </c>
      <c r="K91" s="35"/>
      <c r="L91" s="35"/>
      <c r="M91" s="35"/>
    </row>
    <row r="92" spans="1:13" x14ac:dyDescent="0.25">
      <c r="A92" s="85">
        <v>2019</v>
      </c>
      <c r="B92" s="89">
        <v>-0.16527413660830936</v>
      </c>
      <c r="C92" s="89">
        <v>0.23646303988070078</v>
      </c>
      <c r="E92" s="29">
        <v>-0.27060519999999999</v>
      </c>
      <c r="H92" s="84">
        <v>2019</v>
      </c>
      <c r="I92" s="32">
        <v>16</v>
      </c>
      <c r="J92" s="88">
        <f t="shared" si="0"/>
        <v>17.578947368421051</v>
      </c>
      <c r="K92" s="35"/>
      <c r="L92" s="35"/>
      <c r="M92" s="35"/>
    </row>
    <row r="93" spans="1:13" x14ac:dyDescent="0.25">
      <c r="A93" s="82">
        <v>2020</v>
      </c>
      <c r="B93" s="83"/>
      <c r="C93" s="83"/>
      <c r="I93" s="2"/>
      <c r="J93" s="35"/>
      <c r="K93" s="35"/>
      <c r="L93" s="35"/>
      <c r="M93" s="35"/>
    </row>
    <row r="94" spans="1:13" x14ac:dyDescent="0.25">
      <c r="I94" s="2"/>
      <c r="J94" s="35"/>
      <c r="K94" s="35"/>
      <c r="L94" s="35"/>
      <c r="M94" s="35"/>
    </row>
    <row r="95" spans="1:13" x14ac:dyDescent="0.25">
      <c r="A95" t="s">
        <v>28</v>
      </c>
      <c r="B95" s="34">
        <f>AVERAGE(B33:B93)</f>
        <v>-9.9651769191835951E-2</v>
      </c>
      <c r="C95" s="34">
        <f>AVERAGE(C33:C93)</f>
        <v>0.20489608037867865</v>
      </c>
      <c r="E95" t="s">
        <v>85</v>
      </c>
    </row>
    <row r="96" spans="1:13" x14ac:dyDescent="0.25">
      <c r="A96" t="s">
        <v>27</v>
      </c>
      <c r="B96" s="34">
        <f>MAX(B33:B92)</f>
        <v>4.0698174715081414E-2</v>
      </c>
      <c r="C96" s="34">
        <f>MAX(C33:C92)</f>
        <v>0.69162028439390677</v>
      </c>
    </row>
    <row r="97" spans="1:5" x14ac:dyDescent="0.25">
      <c r="A97" t="s">
        <v>26</v>
      </c>
      <c r="B97" s="34">
        <f>MIN(B33:B93)</f>
        <v>-0.2688088892424334</v>
      </c>
      <c r="C97" s="34">
        <f>MIN(C33:C93)</f>
        <v>1.4969430589777122E-2</v>
      </c>
      <c r="E97" s="23"/>
    </row>
    <row r="99" spans="1:5" x14ac:dyDescent="0.25">
      <c r="A99" t="s">
        <v>25</v>
      </c>
      <c r="C99" s="34">
        <f>AVERAGE(C33:C72)</f>
        <v>0.11735370070370527</v>
      </c>
    </row>
    <row r="100" spans="1:5" x14ac:dyDescent="0.25">
      <c r="A100" t="s">
        <v>24</v>
      </c>
      <c r="C100" s="34">
        <f>AVERAGE(C73:C92)</f>
        <v>0.36247236379363096</v>
      </c>
    </row>
  </sheetData>
  <mergeCells count="3">
    <mergeCell ref="A31:E31"/>
    <mergeCell ref="H31:M31"/>
    <mergeCell ref="A27:K27"/>
  </mergeCells>
  <phoneticPr fontId="4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5EDA-C2B7-4C4F-8E03-8FD7DFA43413}">
  <dimension ref="A1:L37"/>
  <sheetViews>
    <sheetView zoomScale="85" zoomScaleNormal="85" workbookViewId="0"/>
  </sheetViews>
  <sheetFormatPr defaultRowHeight="15" x14ac:dyDescent="0.25"/>
  <cols>
    <col min="2" max="2" width="10.85546875" customWidth="1"/>
    <col min="3" max="3" width="13.5703125" customWidth="1"/>
    <col min="4" max="4" width="10.42578125" customWidth="1"/>
    <col min="5" max="5" width="13.85546875" customWidth="1"/>
    <col min="6" max="6" width="17.5703125" customWidth="1"/>
    <col min="7" max="7" width="1.7109375" customWidth="1"/>
    <col min="8" max="8" width="14.5703125" customWidth="1"/>
    <col min="9" max="9" width="14.28515625" customWidth="1"/>
    <col min="10" max="10" width="18.85546875" customWidth="1"/>
  </cols>
  <sheetData>
    <row r="1" spans="1:1" x14ac:dyDescent="0.25">
      <c r="A1" s="4" t="s">
        <v>109</v>
      </c>
    </row>
    <row r="2" spans="1:1" x14ac:dyDescent="0.25">
      <c r="A2" s="60"/>
    </row>
    <row r="27" spans="1:12" ht="39" customHeight="1" x14ac:dyDescent="0.25">
      <c r="A27" s="129" t="s">
        <v>86</v>
      </c>
      <c r="B27" s="129"/>
      <c r="C27" s="129"/>
      <c r="D27" s="129"/>
      <c r="E27" s="129"/>
      <c r="F27" s="129"/>
      <c r="G27" s="129"/>
      <c r="H27" s="129"/>
      <c r="I27" s="129"/>
    </row>
    <row r="28" spans="1:12" ht="16.5" x14ac:dyDescent="0.25">
      <c r="A28" s="59"/>
    </row>
    <row r="29" spans="1:12" x14ac:dyDescent="0.25">
      <c r="A29" s="58"/>
      <c r="B29" s="58"/>
      <c r="C29" s="58"/>
      <c r="D29" s="128" t="s">
        <v>46</v>
      </c>
      <c r="E29" s="128"/>
      <c r="F29" s="128"/>
      <c r="G29" s="57"/>
      <c r="H29" s="128" t="s">
        <v>45</v>
      </c>
      <c r="I29" s="128"/>
      <c r="J29" s="128"/>
    </row>
    <row r="30" spans="1:12" ht="66.75" customHeight="1" x14ac:dyDescent="0.25">
      <c r="A30" s="56" t="s">
        <v>44</v>
      </c>
      <c r="B30" s="56" t="s">
        <v>43</v>
      </c>
      <c r="C30" s="56" t="s">
        <v>42</v>
      </c>
      <c r="D30" s="56" t="s">
        <v>41</v>
      </c>
      <c r="E30" s="56" t="s">
        <v>39</v>
      </c>
      <c r="F30" s="56" t="s">
        <v>38</v>
      </c>
      <c r="G30" s="56"/>
      <c r="H30" s="56" t="s">
        <v>40</v>
      </c>
      <c r="I30" s="56" t="s">
        <v>39</v>
      </c>
      <c r="J30" s="56" t="s">
        <v>38</v>
      </c>
      <c r="L30" s="55" t="s">
        <v>37</v>
      </c>
    </row>
    <row r="31" spans="1:12" x14ac:dyDescent="0.25">
      <c r="A31" s="2">
        <v>1</v>
      </c>
      <c r="B31" s="2">
        <v>30</v>
      </c>
      <c r="C31" s="2">
        <v>8</v>
      </c>
      <c r="D31" s="2">
        <v>2.8</v>
      </c>
      <c r="E31" s="2">
        <f>C31*(D31-1)</f>
        <v>14.399999999999999</v>
      </c>
      <c r="F31" s="2">
        <f>$C31+E31</f>
        <v>22.4</v>
      </c>
      <c r="H31" s="52">
        <v>12.6</v>
      </c>
      <c r="I31" s="6">
        <f>C31*(H31-1)</f>
        <v>92.8</v>
      </c>
      <c r="J31" s="6">
        <f>$C31+I31</f>
        <v>100.8</v>
      </c>
      <c r="L31" s="52">
        <f>(B31+C31)/B31</f>
        <v>1.2666666666666666</v>
      </c>
    </row>
    <row r="32" spans="1:12" x14ac:dyDescent="0.25">
      <c r="A32" s="2">
        <v>2</v>
      </c>
      <c r="B32" s="2">
        <f>B31</f>
        <v>30</v>
      </c>
      <c r="C32" s="2">
        <v>15</v>
      </c>
      <c r="D32" s="2">
        <f>D31</f>
        <v>2.8</v>
      </c>
      <c r="E32" s="2">
        <f>C32*(D32-1)</f>
        <v>26.999999999999996</v>
      </c>
      <c r="F32" s="2">
        <f>$C32+E32</f>
        <v>42</v>
      </c>
      <c r="H32" s="52">
        <v>6.8</v>
      </c>
      <c r="I32" s="6">
        <f>C32*(H32-1)</f>
        <v>87</v>
      </c>
      <c r="J32" s="6">
        <f>$C32+I32</f>
        <v>102</v>
      </c>
      <c r="L32" s="52">
        <f>(B32+C32)/B32</f>
        <v>1.5</v>
      </c>
    </row>
    <row r="33" spans="1:12" x14ac:dyDescent="0.25">
      <c r="A33" s="2">
        <v>3</v>
      </c>
      <c r="B33" s="2">
        <f>B32</f>
        <v>30</v>
      </c>
      <c r="C33" s="2">
        <v>22</v>
      </c>
      <c r="D33" s="2">
        <f>D32</f>
        <v>2.8</v>
      </c>
      <c r="E33" s="2">
        <f>C33*(D33-1)</f>
        <v>39.599999999999994</v>
      </c>
      <c r="F33" s="2">
        <f>$C33+E33</f>
        <v>61.599999999999994</v>
      </c>
      <c r="H33" s="52">
        <v>4.6500000000000004</v>
      </c>
      <c r="I33" s="6">
        <f>C33*(H33-1)</f>
        <v>80.300000000000011</v>
      </c>
      <c r="J33" s="6">
        <f>$C33+I33</f>
        <v>102.30000000000001</v>
      </c>
      <c r="L33" s="52">
        <f>(B33+C33)/B33</f>
        <v>1.7333333333333334</v>
      </c>
    </row>
    <row r="34" spans="1:12" x14ac:dyDescent="0.25">
      <c r="A34" s="53">
        <v>4</v>
      </c>
      <c r="B34" s="53">
        <f>B33</f>
        <v>30</v>
      </c>
      <c r="C34" s="53">
        <v>100</v>
      </c>
      <c r="D34" s="53">
        <f>D33</f>
        <v>2.8</v>
      </c>
      <c r="E34" s="53">
        <f>C34*(D34-1)</f>
        <v>179.99999999999997</v>
      </c>
      <c r="F34" s="53">
        <f>$C34+E34</f>
        <v>280</v>
      </c>
      <c r="G34" s="54"/>
      <c r="H34" s="53">
        <v>1</v>
      </c>
      <c r="I34" s="53">
        <f>C34*(H34-1)</f>
        <v>0</v>
      </c>
      <c r="J34" s="53">
        <f>$C34+I34</f>
        <v>100</v>
      </c>
      <c r="L34" s="52">
        <f>(B34+C34)/B34</f>
        <v>4.333333333333333</v>
      </c>
    </row>
    <row r="36" spans="1:12" x14ac:dyDescent="0.25">
      <c r="E36" s="2">
        <f>SUM(E31:E34)</f>
        <v>260.99999999999994</v>
      </c>
      <c r="F36" s="2">
        <f>SUM(F31:F34)</f>
        <v>406</v>
      </c>
      <c r="I36" s="2">
        <f>SUM(I31:I34)</f>
        <v>260.10000000000002</v>
      </c>
      <c r="J36" s="2">
        <f>SUM(J31:J34)</f>
        <v>405.1</v>
      </c>
    </row>
    <row r="37" spans="1:12" x14ac:dyDescent="0.25">
      <c r="H37" s="51" t="s">
        <v>36</v>
      </c>
      <c r="I37" s="50">
        <f>I36-E36</f>
        <v>-0.89999999999992042</v>
      </c>
    </row>
  </sheetData>
  <mergeCells count="3">
    <mergeCell ref="D29:F29"/>
    <mergeCell ref="H29:J29"/>
    <mergeCell ref="A27:I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B92C-F2B8-4DC5-BAB5-4C218DC66EBB}">
  <dimension ref="A1:L22"/>
  <sheetViews>
    <sheetView workbookViewId="0">
      <selection activeCell="K21" sqref="K21"/>
    </sheetView>
  </sheetViews>
  <sheetFormatPr defaultRowHeight="15" x14ac:dyDescent="0.25"/>
  <sheetData>
    <row r="1" spans="1:12" ht="15.75" x14ac:dyDescent="0.25">
      <c r="A1" s="42" t="s">
        <v>79</v>
      </c>
    </row>
    <row r="2" spans="1:12" x14ac:dyDescent="0.25">
      <c r="A2" s="61"/>
      <c r="L2" t="s">
        <v>115</v>
      </c>
    </row>
    <row r="3" spans="1:12" ht="15.75" x14ac:dyDescent="0.25">
      <c r="A3" s="62"/>
    </row>
    <row r="22" spans="1:10" ht="108" customHeight="1" x14ac:dyDescent="0.25">
      <c r="A22" s="130" t="s">
        <v>47</v>
      </c>
      <c r="B22" s="130"/>
      <c r="C22" s="130"/>
      <c r="D22" s="130"/>
      <c r="E22" s="130"/>
      <c r="F22" s="130"/>
      <c r="G22" s="130"/>
      <c r="H22" s="130"/>
      <c r="I22" s="130"/>
      <c r="J22" s="130"/>
    </row>
  </sheetData>
  <mergeCells count="1">
    <mergeCell ref="A22:J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C0803-258B-4CDC-85EF-AA78B2FB2B79}">
  <dimension ref="A1:J22"/>
  <sheetViews>
    <sheetView workbookViewId="0">
      <selection activeCell="K8" sqref="K8"/>
    </sheetView>
  </sheetViews>
  <sheetFormatPr defaultRowHeight="15" x14ac:dyDescent="0.25"/>
  <sheetData>
    <row r="1" spans="1:1" ht="15.75" x14ac:dyDescent="0.25">
      <c r="A1" s="42" t="s">
        <v>79</v>
      </c>
    </row>
    <row r="2" spans="1:1" x14ac:dyDescent="0.25">
      <c r="A2" s="61"/>
    </row>
    <row r="3" spans="1:1" ht="15.75" x14ac:dyDescent="0.25">
      <c r="A3" s="62"/>
    </row>
    <row r="22" spans="1:10" ht="108" customHeight="1" x14ac:dyDescent="0.25">
      <c r="A22" s="130" t="s">
        <v>47</v>
      </c>
      <c r="B22" s="130"/>
      <c r="C22" s="130"/>
      <c r="D22" s="130"/>
      <c r="E22" s="130"/>
      <c r="F22" s="130"/>
      <c r="G22" s="130"/>
      <c r="H22" s="130"/>
      <c r="I22" s="130"/>
      <c r="J22" s="130"/>
    </row>
  </sheetData>
  <mergeCells count="1">
    <mergeCell ref="A22:J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70FB-1607-4D0D-976B-030ED2D8022F}">
  <dimension ref="A1:L56"/>
  <sheetViews>
    <sheetView zoomScale="85" zoomScaleNormal="85" workbookViewId="0">
      <selection activeCell="H28" sqref="H28"/>
    </sheetView>
  </sheetViews>
  <sheetFormatPr defaultRowHeight="15" x14ac:dyDescent="0.25"/>
  <cols>
    <col min="2" max="2" width="11" customWidth="1"/>
    <col min="3" max="3" width="13.28515625" customWidth="1"/>
  </cols>
  <sheetData>
    <row r="1" spans="1:1" ht="15.75" x14ac:dyDescent="0.25">
      <c r="A1" s="64" t="s">
        <v>78</v>
      </c>
    </row>
    <row r="27" spans="1:12" ht="48.75" customHeight="1" x14ac:dyDescent="0.25">
      <c r="A27" s="130" t="s">
        <v>48</v>
      </c>
      <c r="B27" s="130"/>
      <c r="C27" s="130"/>
      <c r="D27" s="130"/>
      <c r="E27" s="130"/>
      <c r="F27" s="130"/>
      <c r="G27" s="130"/>
      <c r="H27" s="130"/>
      <c r="I27" s="130"/>
      <c r="J27" s="130"/>
      <c r="K27" s="130"/>
      <c r="L27" s="130"/>
    </row>
    <row r="30" spans="1:12" ht="15.75" x14ac:dyDescent="0.25">
      <c r="A30" s="1" t="s">
        <v>33</v>
      </c>
    </row>
    <row r="31" spans="1:12" ht="51" x14ac:dyDescent="0.25">
      <c r="A31" s="1"/>
      <c r="B31" s="21" t="s">
        <v>52</v>
      </c>
      <c r="C31" s="21" t="s">
        <v>53</v>
      </c>
      <c r="D31" s="15"/>
    </row>
    <row r="32" spans="1:12" x14ac:dyDescent="0.25">
      <c r="A32" s="7" t="s">
        <v>15</v>
      </c>
      <c r="B32" s="6">
        <f>B45</f>
        <v>15.274993538400771</v>
      </c>
      <c r="C32" s="6">
        <f>C45</f>
        <v>5.0915765522515519</v>
      </c>
      <c r="D32" s="6"/>
    </row>
    <row r="33" spans="1:7" ht="25.5" x14ac:dyDescent="0.25">
      <c r="A33" s="43" t="s">
        <v>50</v>
      </c>
      <c r="B33" s="6">
        <f t="shared" ref="B33:C38" si="0">B46</f>
        <v>21.67931805259807</v>
      </c>
      <c r="C33" s="6">
        <f t="shared" si="0"/>
        <v>3.0497371192161387</v>
      </c>
      <c r="D33" s="6"/>
    </row>
    <row r="34" spans="1:7" x14ac:dyDescent="0.25">
      <c r="A34" s="7" t="s">
        <v>12</v>
      </c>
      <c r="B34" s="6">
        <f t="shared" si="0"/>
        <v>15.614845434842966</v>
      </c>
      <c r="C34" s="6">
        <f t="shared" si="0"/>
        <v>8.3115116644436551</v>
      </c>
      <c r="D34" s="6"/>
    </row>
    <row r="35" spans="1:7" x14ac:dyDescent="0.25">
      <c r="A35" s="7" t="s">
        <v>11</v>
      </c>
      <c r="B35" s="6">
        <f t="shared" si="0"/>
        <v>17.518904545069059</v>
      </c>
      <c r="C35" s="6">
        <f t="shared" si="0"/>
        <v>16.665757408455331</v>
      </c>
      <c r="D35" s="6"/>
    </row>
    <row r="36" spans="1:7" x14ac:dyDescent="0.25">
      <c r="A36" s="7" t="s">
        <v>10</v>
      </c>
      <c r="B36" s="6">
        <f t="shared" si="0"/>
        <v>10.230063534894196</v>
      </c>
      <c r="C36" s="6">
        <f t="shared" si="0"/>
        <v>15.749648563979612</v>
      </c>
      <c r="D36" s="6"/>
    </row>
    <row r="37" spans="1:7" x14ac:dyDescent="0.25">
      <c r="A37" s="7" t="s">
        <v>9</v>
      </c>
      <c r="B37" s="6">
        <f t="shared" si="0"/>
        <v>6.3739595646441467</v>
      </c>
      <c r="C37" s="6">
        <f t="shared" si="0"/>
        <v>13.058692940559919</v>
      </c>
      <c r="D37" s="6"/>
    </row>
    <row r="38" spans="1:7" x14ac:dyDescent="0.25">
      <c r="A38" s="7" t="s">
        <v>8</v>
      </c>
      <c r="B38" s="6">
        <f t="shared" si="0"/>
        <v>6.9997226776938426</v>
      </c>
      <c r="C38" s="6">
        <f t="shared" si="0"/>
        <v>21.901470116560716</v>
      </c>
      <c r="D38" s="6"/>
    </row>
    <row r="39" spans="1:7" x14ac:dyDescent="0.25">
      <c r="A39" s="7" t="s">
        <v>4</v>
      </c>
      <c r="B39" s="6">
        <f>B52+B53</f>
        <v>6.3081926518569462</v>
      </c>
      <c r="C39" s="6">
        <f>C52+C53</f>
        <v>16.171605634533073</v>
      </c>
      <c r="D39" s="6"/>
    </row>
    <row r="40" spans="1:7" x14ac:dyDescent="0.25">
      <c r="A40" s="7" t="s">
        <v>5</v>
      </c>
      <c r="B40" s="9">
        <f>SUM(B32:B39)</f>
        <v>100</v>
      </c>
      <c r="C40" s="9">
        <f t="shared" ref="C40" si="1">SUM(C32:C39)</f>
        <v>100</v>
      </c>
      <c r="D40" s="9"/>
    </row>
    <row r="43" spans="1:7" x14ac:dyDescent="0.25">
      <c r="A43" s="44" t="s">
        <v>49</v>
      </c>
      <c r="B43" s="45"/>
      <c r="C43" s="46"/>
      <c r="D43" s="46"/>
      <c r="E43" s="46"/>
      <c r="F43" s="46"/>
      <c r="G43" s="46"/>
    </row>
    <row r="44" spans="1:7" ht="51" x14ac:dyDescent="0.25">
      <c r="A44" s="47" t="s">
        <v>51</v>
      </c>
      <c r="B44" s="14" t="s">
        <v>19</v>
      </c>
      <c r="C44" s="14" t="s">
        <v>18</v>
      </c>
      <c r="E44" s="14"/>
      <c r="F44" s="14"/>
      <c r="G44" s="14"/>
    </row>
    <row r="45" spans="1:7" x14ac:dyDescent="0.25">
      <c r="A45" s="45" t="s">
        <v>15</v>
      </c>
      <c r="B45" s="11">
        <v>15.274993538400771</v>
      </c>
      <c r="C45" s="11">
        <v>5.0915765522515519</v>
      </c>
      <c r="E45" s="11"/>
      <c r="F45" s="11"/>
      <c r="G45" s="48"/>
    </row>
    <row r="46" spans="1:7" ht="28.5" customHeight="1" x14ac:dyDescent="0.25">
      <c r="A46" s="49" t="s">
        <v>13</v>
      </c>
      <c r="B46" s="11">
        <v>21.67931805259807</v>
      </c>
      <c r="C46" s="11">
        <v>3.0497371192161387</v>
      </c>
      <c r="E46" s="11"/>
      <c r="F46" s="11"/>
      <c r="G46" s="48"/>
    </row>
    <row r="47" spans="1:7" x14ac:dyDescent="0.25">
      <c r="A47" s="45" t="s">
        <v>12</v>
      </c>
      <c r="B47" s="11">
        <v>15.614845434842966</v>
      </c>
      <c r="C47" s="11">
        <v>8.3115116644436551</v>
      </c>
      <c r="E47" s="11"/>
      <c r="F47" s="11"/>
      <c r="G47" s="11"/>
    </row>
    <row r="48" spans="1:7" x14ac:dyDescent="0.25">
      <c r="A48" s="45" t="s">
        <v>11</v>
      </c>
      <c r="B48" s="11">
        <v>17.518904545069059</v>
      </c>
      <c r="C48" s="11">
        <v>16.665757408455331</v>
      </c>
      <c r="E48" s="11"/>
      <c r="F48" s="11"/>
      <c r="G48" s="11"/>
    </row>
    <row r="49" spans="1:7" x14ac:dyDescent="0.25">
      <c r="A49" s="45" t="s">
        <v>10</v>
      </c>
      <c r="B49" s="11">
        <v>10.230063534894196</v>
      </c>
      <c r="C49" s="11">
        <v>15.749648563979612</v>
      </c>
      <c r="E49" s="11"/>
      <c r="F49" s="11"/>
      <c r="G49" s="11"/>
    </row>
    <row r="50" spans="1:7" x14ac:dyDescent="0.25">
      <c r="A50" s="45" t="s">
        <v>9</v>
      </c>
      <c r="B50" s="11">
        <v>6.3739595646441467</v>
      </c>
      <c r="C50" s="11">
        <v>13.058692940559919</v>
      </c>
      <c r="E50" s="11"/>
      <c r="F50" s="11"/>
      <c r="G50" s="11"/>
    </row>
    <row r="51" spans="1:7" x14ac:dyDescent="0.25">
      <c r="A51" s="45" t="s">
        <v>8</v>
      </c>
      <c r="B51" s="11">
        <v>6.9997226776938426</v>
      </c>
      <c r="C51" s="11">
        <v>21.901470116560716</v>
      </c>
      <c r="E51" s="11"/>
      <c r="F51" s="11"/>
      <c r="G51" s="11"/>
    </row>
    <row r="52" spans="1:7" x14ac:dyDescent="0.25">
      <c r="A52" s="45" t="s">
        <v>7</v>
      </c>
      <c r="B52" s="11">
        <v>1.2919128364284751</v>
      </c>
      <c r="C52" s="11">
        <v>3.8349130297056777</v>
      </c>
      <c r="E52" s="11"/>
      <c r="F52" s="11"/>
      <c r="G52" s="11"/>
    </row>
    <row r="53" spans="1:7" x14ac:dyDescent="0.25">
      <c r="A53" s="45" t="s">
        <v>6</v>
      </c>
      <c r="B53" s="11">
        <v>5.0162798154284713</v>
      </c>
      <c r="C53" s="11">
        <v>12.336692604827396</v>
      </c>
      <c r="E53" s="11"/>
      <c r="F53" s="11"/>
      <c r="G53" s="11"/>
    </row>
    <row r="54" spans="1:7" x14ac:dyDescent="0.25">
      <c r="A54" s="45" t="s">
        <v>5</v>
      </c>
      <c r="B54" s="8">
        <f>SUM(B45:B53)</f>
        <v>100.00000000000001</v>
      </c>
      <c r="C54" s="8">
        <f>SUM(C45:C53)</f>
        <v>99.999999999999986</v>
      </c>
      <c r="E54" s="8"/>
      <c r="F54" s="8"/>
      <c r="G54" s="8"/>
    </row>
    <row r="55" spans="1:7" x14ac:dyDescent="0.25">
      <c r="A55" s="46"/>
      <c r="B55" s="11"/>
      <c r="C55" s="11"/>
      <c r="E55" s="11"/>
      <c r="F55" s="11"/>
      <c r="G55" s="11"/>
    </row>
    <row r="56" spans="1:7" x14ac:dyDescent="0.25">
      <c r="A56" s="45" t="s">
        <v>4</v>
      </c>
      <c r="B56" s="11">
        <f>SUM(B52:B53)</f>
        <v>6.3081926518569462</v>
      </c>
      <c r="C56" s="11">
        <f>SUM(C52:C53)</f>
        <v>16.171605634533073</v>
      </c>
      <c r="E56" s="11"/>
      <c r="F56" s="11"/>
      <c r="G56" s="11"/>
    </row>
  </sheetData>
  <mergeCells count="1">
    <mergeCell ref="A27:L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EC3BC-C266-4C0B-B8C0-1EE85E1D7672}">
  <dimension ref="A1:R111"/>
  <sheetViews>
    <sheetView topLeftCell="A68" zoomScale="85" zoomScaleNormal="85" workbookViewId="0">
      <selection activeCell="G98" sqref="G98"/>
    </sheetView>
  </sheetViews>
  <sheetFormatPr defaultRowHeight="15" x14ac:dyDescent="0.25"/>
  <cols>
    <col min="2" max="2" width="12.140625" customWidth="1"/>
    <col min="3" max="3" width="12" customWidth="1"/>
    <col min="4" max="4" width="11.140625" customWidth="1"/>
    <col min="6" max="6" width="13.85546875" customWidth="1"/>
    <col min="7" max="8" width="17.140625" customWidth="1"/>
    <col min="10" max="10" width="10.7109375" customWidth="1"/>
    <col min="11" max="11" width="11.42578125" customWidth="1"/>
    <col min="12" max="12" width="12" customWidth="1"/>
  </cols>
  <sheetData>
    <row r="1" spans="1:1" ht="15.75" x14ac:dyDescent="0.25">
      <c r="A1" s="81" t="s">
        <v>77</v>
      </c>
    </row>
    <row r="28" spans="1:18" ht="54" customHeight="1" x14ac:dyDescent="0.25">
      <c r="A28" s="127" t="s">
        <v>87</v>
      </c>
      <c r="B28" s="127"/>
      <c r="C28" s="127"/>
      <c r="D28" s="127"/>
      <c r="E28" s="127"/>
      <c r="F28" s="127"/>
      <c r="G28" s="127"/>
      <c r="H28" s="127"/>
      <c r="I28" s="80"/>
    </row>
    <row r="29" spans="1:18" ht="18" customHeight="1" x14ac:dyDescent="0.25">
      <c r="A29" s="63"/>
    </row>
    <row r="31" spans="1:18" x14ac:dyDescent="0.25">
      <c r="A31" s="79" t="s">
        <v>69</v>
      </c>
      <c r="B31" s="54"/>
      <c r="C31" s="54"/>
      <c r="D31" s="54"/>
      <c r="E31" s="54"/>
      <c r="F31" s="54"/>
      <c r="G31" s="54"/>
      <c r="H31" s="54"/>
      <c r="I31" s="97"/>
      <c r="J31" s="54"/>
      <c r="K31" s="54"/>
      <c r="L31" s="54"/>
    </row>
    <row r="32" spans="1:18" ht="45" x14ac:dyDescent="0.25">
      <c r="A32" s="79"/>
      <c r="B32" s="128" t="s">
        <v>68</v>
      </c>
      <c r="C32" s="128"/>
      <c r="D32" s="128"/>
      <c r="F32" s="56" t="s">
        <v>67</v>
      </c>
      <c r="G32" s="96" t="s">
        <v>66</v>
      </c>
      <c r="H32" s="96" t="s">
        <v>66</v>
      </c>
      <c r="I32" s="55"/>
      <c r="N32" s="120" t="s">
        <v>111</v>
      </c>
      <c r="O32" s="46"/>
      <c r="P32" s="134" t="s">
        <v>116</v>
      </c>
      <c r="Q32" s="46"/>
      <c r="R32" s="46"/>
    </row>
    <row r="33" spans="1:18" ht="77.25" x14ac:dyDescent="0.25">
      <c r="A33" s="53"/>
      <c r="B33" s="78" t="s">
        <v>65</v>
      </c>
      <c r="C33" s="78" t="s">
        <v>64</v>
      </c>
      <c r="D33" s="78" t="s">
        <v>63</v>
      </c>
      <c r="F33" s="78" t="s">
        <v>62</v>
      </c>
      <c r="G33" s="78" t="s">
        <v>61</v>
      </c>
      <c r="H33" s="78" t="s">
        <v>60</v>
      </c>
      <c r="I33" s="77"/>
      <c r="J33" s="95" t="s">
        <v>59</v>
      </c>
      <c r="K33" s="95" t="s">
        <v>58</v>
      </c>
      <c r="L33" s="95" t="s">
        <v>57</v>
      </c>
      <c r="M33" s="76"/>
      <c r="N33" s="121" t="s">
        <v>112</v>
      </c>
      <c r="O33" s="91"/>
      <c r="P33" s="135" t="s">
        <v>117</v>
      </c>
      <c r="Q33" s="135" t="s">
        <v>118</v>
      </c>
      <c r="R33" s="91" t="s">
        <v>119</v>
      </c>
    </row>
    <row r="34" spans="1:18" x14ac:dyDescent="0.25">
      <c r="A34" s="2">
        <v>1960</v>
      </c>
      <c r="B34" s="66">
        <v>0.10312642343998446</v>
      </c>
      <c r="C34" s="66">
        <v>9.8402002656028387E-2</v>
      </c>
      <c r="D34" s="66">
        <v>8.112473906913123E-2</v>
      </c>
      <c r="F34" s="66">
        <v>9.0105832408147998E-2</v>
      </c>
      <c r="G34" s="66">
        <v>0.12549298812090207</v>
      </c>
      <c r="H34" s="66">
        <v>9.0810565716982317E-2</v>
      </c>
      <c r="I34" s="66"/>
      <c r="M34" s="74"/>
      <c r="N34" s="92"/>
      <c r="O34" s="46"/>
      <c r="P34" s="136">
        <v>8.3565900921357628</v>
      </c>
      <c r="Q34" s="136">
        <v>10.034579956956321</v>
      </c>
      <c r="R34" s="136">
        <f t="shared" ref="R34:R93" si="0">P34/Q34</f>
        <v>0.83277926210978892</v>
      </c>
    </row>
    <row r="35" spans="1:18" x14ac:dyDescent="0.25">
      <c r="A35" s="2">
        <f t="shared" ref="A35:A66" si="1">A34+1</f>
        <v>1961</v>
      </c>
      <c r="B35" s="66">
        <v>0.10749726112148456</v>
      </c>
      <c r="C35" s="66">
        <v>0.10262462168233416</v>
      </c>
      <c r="D35" s="66">
        <v>8.3923520278001706E-2</v>
      </c>
      <c r="F35" s="66">
        <v>9.2444206572269622E-2</v>
      </c>
      <c r="G35" s="66">
        <v>0.12460041178975494</v>
      </c>
      <c r="H35" s="66">
        <v>8.8674585783886484E-2</v>
      </c>
      <c r="I35" s="66"/>
      <c r="M35" s="74"/>
      <c r="N35" s="92"/>
      <c r="O35" s="46"/>
      <c r="P35" s="136">
        <v>8.3376005383909941</v>
      </c>
      <c r="Q35" s="136">
        <v>10.640656153200087</v>
      </c>
      <c r="R35" s="136">
        <f t="shared" si="0"/>
        <v>0.78356075211428866</v>
      </c>
    </row>
    <row r="36" spans="1:18" x14ac:dyDescent="0.25">
      <c r="A36" s="2">
        <f t="shared" si="1"/>
        <v>1962</v>
      </c>
      <c r="B36" s="66">
        <v>0.11141746382081576</v>
      </c>
      <c r="C36" s="66">
        <v>0.10640107324611718</v>
      </c>
      <c r="D36" s="66">
        <v>8.6433747143398867E-2</v>
      </c>
      <c r="F36" s="66">
        <v>8.9177964232870735E-2</v>
      </c>
      <c r="G36" s="66">
        <v>0.12851753830909729</v>
      </c>
      <c r="H36" s="66">
        <v>9.4892218708992004E-2</v>
      </c>
      <c r="I36" s="66"/>
      <c r="M36" s="74"/>
      <c r="N36" s="92"/>
      <c r="O36" s="46"/>
      <c r="P36" s="136">
        <v>8.2736755670745552</v>
      </c>
      <c r="Q36" s="136">
        <v>9.9499062481040372</v>
      </c>
      <c r="R36" s="136">
        <f t="shared" si="0"/>
        <v>0.83153301757502596</v>
      </c>
    </row>
    <row r="37" spans="1:18" x14ac:dyDescent="0.25">
      <c r="A37" s="2">
        <f t="shared" si="1"/>
        <v>1963</v>
      </c>
      <c r="B37" s="66">
        <v>0.11350463527979342</v>
      </c>
      <c r="C37" s="66">
        <v>0.10847068017369083</v>
      </c>
      <c r="D37" s="66">
        <v>8.7974567288096148E-2</v>
      </c>
      <c r="F37" s="66">
        <v>8.8607620182328192E-2</v>
      </c>
      <c r="G37" s="66">
        <v>0.12987769395112991</v>
      </c>
      <c r="H37" s="66">
        <v>9.6660200506448746E-2</v>
      </c>
      <c r="I37" s="66"/>
      <c r="M37" s="74"/>
      <c r="N37" s="92"/>
      <c r="O37" s="46"/>
      <c r="P37" s="136">
        <v>8.1639366576136148</v>
      </c>
      <c r="Q37" s="136">
        <v>9.9165102959435298</v>
      </c>
      <c r="R37" s="136">
        <f t="shared" si="0"/>
        <v>0.82326709840186152</v>
      </c>
    </row>
    <row r="38" spans="1:18" x14ac:dyDescent="0.25">
      <c r="A38" s="2">
        <f t="shared" si="1"/>
        <v>1964</v>
      </c>
      <c r="B38" s="66">
        <v>0.1153404952149556</v>
      </c>
      <c r="C38" s="66">
        <v>0.11029529483649957</v>
      </c>
      <c r="D38" s="66">
        <v>8.9329864698868444E-2</v>
      </c>
      <c r="F38" s="66">
        <v>9.1037087301424735E-2</v>
      </c>
      <c r="G38" s="66">
        <v>0.13123784959316254</v>
      </c>
      <c r="H38" s="66">
        <v>9.8428182303905487E-2</v>
      </c>
      <c r="I38" s="66"/>
      <c r="M38" s="74"/>
      <c r="N38" s="92"/>
      <c r="O38" s="46"/>
      <c r="P38" s="136">
        <v>8.0207510462667724</v>
      </c>
      <c r="Q38" s="136">
        <v>10.479103530661327</v>
      </c>
      <c r="R38" s="136">
        <f t="shared" si="0"/>
        <v>0.76540431371810203</v>
      </c>
    </row>
    <row r="39" spans="1:18" x14ac:dyDescent="0.25">
      <c r="A39" s="2">
        <f t="shared" si="1"/>
        <v>1965</v>
      </c>
      <c r="B39" s="66">
        <v>0.11502269803920959</v>
      </c>
      <c r="C39" s="66">
        <v>0.11020257034877254</v>
      </c>
      <c r="D39" s="66">
        <v>9.0135755793146352E-2</v>
      </c>
      <c r="F39" s="66">
        <v>9.3038000414193717E-2</v>
      </c>
      <c r="G39" s="66">
        <v>0.13039902597665787</v>
      </c>
      <c r="H39" s="66">
        <v>9.7293853759765625E-2</v>
      </c>
      <c r="I39" s="66"/>
      <c r="M39" s="74"/>
      <c r="N39" s="92"/>
      <c r="O39" s="46"/>
      <c r="P39" s="136">
        <v>8.065064694401487</v>
      </c>
      <c r="Q39" s="136">
        <v>10.891912753229198</v>
      </c>
      <c r="R39" s="136">
        <f t="shared" si="0"/>
        <v>0.74046357853999367</v>
      </c>
    </row>
    <row r="40" spans="1:18" x14ac:dyDescent="0.25">
      <c r="A40" s="2">
        <f t="shared" si="1"/>
        <v>1966</v>
      </c>
      <c r="B40" s="66">
        <v>0.11475404890168528</v>
      </c>
      <c r="C40" s="66">
        <v>0.11012419999294031</v>
      </c>
      <c r="D40" s="66">
        <v>9.0817013249089307E-2</v>
      </c>
      <c r="F40" s="66">
        <v>9.4211121977307091E-2</v>
      </c>
      <c r="G40" s="66">
        <v>0.1295602023601532</v>
      </c>
      <c r="H40" s="66">
        <v>9.6159525215625763E-2</v>
      </c>
      <c r="I40" s="66"/>
      <c r="M40" s="74"/>
      <c r="N40" s="92"/>
      <c r="O40" s="46"/>
      <c r="P40" s="136">
        <v>8.3681843007293182</v>
      </c>
      <c r="Q40" s="136">
        <v>10.175256812339699</v>
      </c>
      <c r="R40" s="136">
        <f t="shared" si="0"/>
        <v>0.82240521837061509</v>
      </c>
    </row>
    <row r="41" spans="1:18" x14ac:dyDescent="0.25">
      <c r="A41" s="2">
        <f t="shared" si="1"/>
        <v>1967</v>
      </c>
      <c r="B41" s="66">
        <v>0.11271008021809324</v>
      </c>
      <c r="C41" s="66">
        <v>0.10735358357363817</v>
      </c>
      <c r="D41" s="66">
        <v>8.4951888504291473E-2</v>
      </c>
      <c r="F41" s="66">
        <v>9.83155222315856E-2</v>
      </c>
      <c r="G41" s="66">
        <v>0.1259024403989315</v>
      </c>
      <c r="H41" s="66">
        <v>9.1670768335461617E-2</v>
      </c>
      <c r="I41" s="66"/>
      <c r="J41" s="66">
        <v>9.9000000000000005E-2</v>
      </c>
      <c r="K41" s="66"/>
      <c r="M41" s="75"/>
      <c r="N41" s="92"/>
      <c r="O41" s="46"/>
      <c r="P41" s="136">
        <v>8.4253319526665713</v>
      </c>
      <c r="Q41" s="136">
        <v>10.737541914934186</v>
      </c>
      <c r="R41" s="136">
        <f t="shared" si="0"/>
        <v>0.78466114678894028</v>
      </c>
    </row>
    <row r="42" spans="1:18" x14ac:dyDescent="0.25">
      <c r="A42" s="2">
        <f t="shared" si="1"/>
        <v>1968</v>
      </c>
      <c r="B42" s="66">
        <v>0.11122507421643339</v>
      </c>
      <c r="C42" s="66">
        <v>0.10556495827607544</v>
      </c>
      <c r="D42" s="66">
        <v>8.2120399902010796E-2</v>
      </c>
      <c r="F42" s="66">
        <v>0.10071040556088344</v>
      </c>
      <c r="G42" s="66">
        <v>0.12367113400250673</v>
      </c>
      <c r="H42" s="66">
        <v>8.8638095650821924E-2</v>
      </c>
      <c r="I42" s="66"/>
      <c r="J42" s="66">
        <v>9.6999999999999989E-2</v>
      </c>
      <c r="K42" s="66"/>
      <c r="M42" s="75"/>
      <c r="N42" s="92"/>
      <c r="O42" s="46"/>
      <c r="P42" s="136">
        <v>8.3519414859066643</v>
      </c>
      <c r="Q42" s="136">
        <v>11.212838574441928</v>
      </c>
      <c r="R42" s="136">
        <f t="shared" si="0"/>
        <v>0.74485523272793097</v>
      </c>
    </row>
    <row r="43" spans="1:18" x14ac:dyDescent="0.25">
      <c r="A43" s="2">
        <f t="shared" si="1"/>
        <v>1969</v>
      </c>
      <c r="B43" s="66">
        <v>0.10086905698208237</v>
      </c>
      <c r="C43" s="66">
        <v>9.5709500504590081E-2</v>
      </c>
      <c r="D43" s="66">
        <v>7.5819384000167411E-2</v>
      </c>
      <c r="F43" s="66">
        <v>9.4004230313392861E-2</v>
      </c>
      <c r="G43" s="66">
        <v>0.11569346976466477</v>
      </c>
      <c r="H43" s="66">
        <v>8.2606181153096259E-2</v>
      </c>
      <c r="I43" s="66"/>
      <c r="J43" s="66">
        <v>9.8000000000000004E-2</v>
      </c>
      <c r="K43" s="66"/>
      <c r="M43" s="75"/>
      <c r="N43" s="92"/>
      <c r="O43" s="46"/>
      <c r="P43" s="136">
        <v>8.0174220214230285</v>
      </c>
      <c r="Q43" s="136">
        <v>10.351497284479398</v>
      </c>
      <c r="R43" s="136">
        <f t="shared" si="0"/>
        <v>0.77451810120686748</v>
      </c>
    </row>
    <row r="44" spans="1:18" x14ac:dyDescent="0.25">
      <c r="A44" s="2">
        <f t="shared" si="1"/>
        <v>1970</v>
      </c>
      <c r="B44" s="66">
        <v>9.2774149218298962E-2</v>
      </c>
      <c r="C44" s="66">
        <v>8.7261982630783205E-2</v>
      </c>
      <c r="D44" s="66">
        <v>6.7926967445109898E-2</v>
      </c>
      <c r="F44" s="66">
        <v>8.4378963453325906E-2</v>
      </c>
      <c r="G44" s="66">
        <v>0.11005600291537121</v>
      </c>
      <c r="H44" s="66">
        <v>7.9537168057868257E-2</v>
      </c>
      <c r="I44" s="66"/>
      <c r="J44" s="66">
        <v>9.6999999999999989E-2</v>
      </c>
      <c r="K44" s="66"/>
      <c r="M44" s="75"/>
      <c r="N44" s="92"/>
      <c r="O44" s="46"/>
      <c r="P44" s="136">
        <v>7.8038458864426294</v>
      </c>
      <c r="Q44" s="136">
        <v>9.0252864935986619</v>
      </c>
      <c r="R44" s="136">
        <f t="shared" si="0"/>
        <v>0.86466461668309813</v>
      </c>
    </row>
    <row r="45" spans="1:18" x14ac:dyDescent="0.25">
      <c r="A45" s="2">
        <f t="shared" si="1"/>
        <v>1971</v>
      </c>
      <c r="B45" s="66">
        <v>9.5586815829986252E-2</v>
      </c>
      <c r="C45" s="66">
        <v>8.9228122670852894E-2</v>
      </c>
      <c r="D45" s="66">
        <v>7.0228140947637741E-2</v>
      </c>
      <c r="F45" s="66">
        <v>8.6532162950564581E-2</v>
      </c>
      <c r="G45" s="66">
        <v>0.11053068873297889</v>
      </c>
      <c r="H45" s="66">
        <v>8.0577364169585053E-2</v>
      </c>
      <c r="I45" s="66"/>
      <c r="J45" s="66">
        <v>9.9000000000000005E-2</v>
      </c>
      <c r="K45" s="66"/>
      <c r="M45" s="75"/>
      <c r="N45" s="92"/>
      <c r="O45" s="46"/>
      <c r="P45" s="136">
        <v>7.7860816660916825</v>
      </c>
      <c r="Q45" s="136">
        <v>9.399056116893755</v>
      </c>
      <c r="R45" s="136">
        <f t="shared" si="0"/>
        <v>0.82838974140148702</v>
      </c>
    </row>
    <row r="46" spans="1:18" x14ac:dyDescent="0.25">
      <c r="A46" s="2">
        <f t="shared" si="1"/>
        <v>1972</v>
      </c>
      <c r="B46" s="66">
        <v>9.6902700837127417E-2</v>
      </c>
      <c r="C46" s="66">
        <v>9.0495289936202733E-2</v>
      </c>
      <c r="D46" s="66">
        <v>7.1554508239583023E-2</v>
      </c>
      <c r="F46" s="66">
        <v>8.7008334911934548E-2</v>
      </c>
      <c r="G46" s="66">
        <v>0.11022839120778372</v>
      </c>
      <c r="H46" s="66">
        <v>8.1333372270819382E-2</v>
      </c>
      <c r="I46" s="66"/>
      <c r="J46" s="66">
        <v>0.1</v>
      </c>
      <c r="K46" s="66"/>
      <c r="M46" s="75"/>
      <c r="N46" s="92"/>
      <c r="O46" s="46"/>
      <c r="P46" s="136">
        <v>7.7541268798518805</v>
      </c>
      <c r="Q46" s="136">
        <v>9.6377083451862653</v>
      </c>
      <c r="R46" s="136">
        <f t="shared" si="0"/>
        <v>0.80456127142764444</v>
      </c>
    </row>
    <row r="47" spans="1:18" x14ac:dyDescent="0.25">
      <c r="A47" s="2">
        <f t="shared" si="1"/>
        <v>1973</v>
      </c>
      <c r="B47" s="66">
        <v>9.5274756702436306E-2</v>
      </c>
      <c r="C47" s="66">
        <v>8.8853700265182398E-2</v>
      </c>
      <c r="D47" s="66">
        <v>7.4026436485476244E-2</v>
      </c>
      <c r="F47" s="66">
        <v>8.3408372023335953E-2</v>
      </c>
      <c r="G47" s="66">
        <v>0.10795717915334535</v>
      </c>
      <c r="H47" s="66">
        <v>8.0988238447844196E-2</v>
      </c>
      <c r="I47" s="66"/>
      <c r="J47" s="66">
        <v>9.5000000000000001E-2</v>
      </c>
      <c r="K47" s="66"/>
      <c r="M47" s="75"/>
      <c r="N47" s="92"/>
      <c r="O47" s="46"/>
      <c r="P47" s="136">
        <v>7.7419961675539462</v>
      </c>
      <c r="Q47" s="136">
        <v>9.1624623453135765</v>
      </c>
      <c r="R47" s="136">
        <f t="shared" si="0"/>
        <v>0.84496894784116938</v>
      </c>
    </row>
    <row r="48" spans="1:18" x14ac:dyDescent="0.25">
      <c r="A48" s="2">
        <f t="shared" si="1"/>
        <v>1974</v>
      </c>
      <c r="B48" s="66">
        <v>9.1502578968887083E-2</v>
      </c>
      <c r="C48" s="66">
        <v>8.4701355193251046E-2</v>
      </c>
      <c r="D48" s="66">
        <v>7.0060190815263157E-2</v>
      </c>
      <c r="F48" s="66">
        <v>8.5290385295910306E-2</v>
      </c>
      <c r="G48" s="66">
        <v>0.10497182478616196</v>
      </c>
      <c r="H48" s="66">
        <v>7.8926590009018582E-2</v>
      </c>
      <c r="I48" s="66"/>
      <c r="J48" s="66">
        <v>9.6999999999999989E-2</v>
      </c>
      <c r="K48" s="66"/>
      <c r="M48" s="75"/>
      <c r="N48" s="92"/>
      <c r="O48" s="46"/>
      <c r="P48" s="136">
        <v>8.123618917085782</v>
      </c>
      <c r="Q48" s="136">
        <v>9.1224292172255339</v>
      </c>
      <c r="R48" s="136">
        <f t="shared" si="0"/>
        <v>0.89051049053318643</v>
      </c>
    </row>
    <row r="49" spans="1:18" x14ac:dyDescent="0.25">
      <c r="A49" s="2">
        <f t="shared" si="1"/>
        <v>1975</v>
      </c>
      <c r="B49" s="66">
        <v>9.2705446977149109E-2</v>
      </c>
      <c r="C49" s="66">
        <v>8.4554428162246245E-2</v>
      </c>
      <c r="D49" s="66">
        <v>6.9491031733805622E-2</v>
      </c>
      <c r="F49" s="66">
        <v>8.3664366142884583E-2</v>
      </c>
      <c r="G49" s="66">
        <v>0.10433476758527149</v>
      </c>
      <c r="H49" s="66">
        <v>7.9409887250136535E-2</v>
      </c>
      <c r="I49" s="66"/>
      <c r="J49" s="66">
        <v>9.9000000000000005E-2</v>
      </c>
      <c r="K49" s="66"/>
      <c r="M49" s="75"/>
      <c r="N49" s="92"/>
      <c r="O49" s="46"/>
      <c r="P49" s="136">
        <v>8.0058801501615697</v>
      </c>
      <c r="Q49" s="136">
        <v>8.872672603452564</v>
      </c>
      <c r="R49" s="136">
        <f t="shared" si="0"/>
        <v>0.90230762566921441</v>
      </c>
    </row>
    <row r="50" spans="1:18" x14ac:dyDescent="0.25">
      <c r="A50" s="2">
        <f t="shared" si="1"/>
        <v>1976</v>
      </c>
      <c r="B50" s="66">
        <v>9.3643030909225503E-2</v>
      </c>
      <c r="C50" s="66">
        <v>8.5622430549537581E-2</v>
      </c>
      <c r="D50" s="66">
        <v>7.0610459301339357E-2</v>
      </c>
      <c r="F50" s="66">
        <v>8.3258655587151509E-2</v>
      </c>
      <c r="G50" s="66">
        <v>0.10429263013732282</v>
      </c>
      <c r="H50" s="66">
        <v>7.916399957137088E-2</v>
      </c>
      <c r="I50" s="66"/>
      <c r="J50" s="66">
        <v>0.10099999999999999</v>
      </c>
      <c r="K50" s="66"/>
      <c r="M50" s="75"/>
      <c r="N50" s="92"/>
      <c r="O50" s="46"/>
      <c r="P50" s="136">
        <v>7.8891961987813497</v>
      </c>
      <c r="Q50" s="136">
        <v>8.860885138806907</v>
      </c>
      <c r="R50" s="136">
        <f t="shared" si="0"/>
        <v>0.89033951746310613</v>
      </c>
    </row>
    <row r="51" spans="1:18" x14ac:dyDescent="0.25">
      <c r="A51" s="2">
        <f t="shared" si="1"/>
        <v>1977</v>
      </c>
      <c r="B51" s="66">
        <v>9.3288610010785034E-2</v>
      </c>
      <c r="C51" s="66">
        <v>8.5782218945034586E-2</v>
      </c>
      <c r="D51" s="66">
        <v>7.2389511489337879E-2</v>
      </c>
      <c r="F51" s="66">
        <v>8.3637714427930984E-2</v>
      </c>
      <c r="G51" s="66">
        <v>0.10493852545353732</v>
      </c>
      <c r="H51" s="66">
        <v>8.0491025302302788E-2</v>
      </c>
      <c r="I51" s="66"/>
      <c r="J51" s="66">
        <v>0.10300000000000001</v>
      </c>
      <c r="K51" s="66"/>
      <c r="M51" s="75"/>
      <c r="N51" s="92"/>
      <c r="O51" s="46"/>
      <c r="P51" s="136">
        <v>7.8992263574060786</v>
      </c>
      <c r="Q51" s="136">
        <v>9.0251178846532945</v>
      </c>
      <c r="R51" s="136">
        <f t="shared" si="0"/>
        <v>0.87524910570290382</v>
      </c>
    </row>
    <row r="52" spans="1:18" x14ac:dyDescent="0.25">
      <c r="A52" s="2">
        <f t="shared" si="1"/>
        <v>1978</v>
      </c>
      <c r="B52" s="66">
        <v>9.282576570921168E-2</v>
      </c>
      <c r="C52" s="66">
        <v>8.55858389676524E-2</v>
      </c>
      <c r="D52" s="66">
        <v>7.3580881118841049E-2</v>
      </c>
      <c r="F52" s="66">
        <v>8.3597660274637844E-2</v>
      </c>
      <c r="G52" s="66">
        <v>0.10517325152837476</v>
      </c>
      <c r="H52" s="66">
        <v>8.2040532567474234E-2</v>
      </c>
      <c r="I52" s="66"/>
      <c r="J52" s="66">
        <v>0.10199999999999999</v>
      </c>
      <c r="K52" s="66"/>
      <c r="M52" s="75"/>
      <c r="N52" s="92"/>
      <c r="O52" s="46"/>
      <c r="P52" s="136">
        <v>7.9526089866496275</v>
      </c>
      <c r="Q52" s="136">
        <v>8.9505213117986688</v>
      </c>
      <c r="R52" s="136">
        <f t="shared" si="0"/>
        <v>0.88850791027852383</v>
      </c>
    </row>
    <row r="53" spans="1:18" x14ac:dyDescent="0.25">
      <c r="A53" s="2">
        <f t="shared" si="1"/>
        <v>1979</v>
      </c>
      <c r="B53" s="66">
        <v>9.4070924937761549E-2</v>
      </c>
      <c r="C53" s="66">
        <v>8.6889461218314076E-2</v>
      </c>
      <c r="D53" s="66">
        <v>7.3669326322619175E-2</v>
      </c>
      <c r="F53" s="66">
        <v>8.9960423031537951E-2</v>
      </c>
      <c r="G53" s="66">
        <v>0.10854057222604752</v>
      </c>
      <c r="H53" s="66">
        <v>8.5476882755756378E-2</v>
      </c>
      <c r="I53" s="66"/>
      <c r="J53" s="66">
        <v>0.10300000000000001</v>
      </c>
      <c r="K53" s="66"/>
      <c r="L53" s="66">
        <f>N53/100*R53</f>
        <v>7.2598792225417805E-2</v>
      </c>
      <c r="M53" s="75"/>
      <c r="N53" s="122">
        <v>9</v>
      </c>
      <c r="O53" s="94"/>
      <c r="P53" s="136">
        <v>8.0324098037332945</v>
      </c>
      <c r="Q53" s="136">
        <v>9.9576984709518843</v>
      </c>
      <c r="R53" s="136">
        <f t="shared" si="0"/>
        <v>0.8066532469490868</v>
      </c>
    </row>
    <row r="54" spans="1:18" x14ac:dyDescent="0.25">
      <c r="A54" s="2">
        <f t="shared" si="1"/>
        <v>1980</v>
      </c>
      <c r="B54" s="66">
        <v>9.2002961738561317E-2</v>
      </c>
      <c r="C54" s="66">
        <v>8.4210758788976325E-2</v>
      </c>
      <c r="D54" s="66">
        <v>6.9783930450813964E-2</v>
      </c>
      <c r="F54" s="66">
        <v>9.1534435937670189E-2</v>
      </c>
      <c r="G54" s="66">
        <v>0.10433274507522583</v>
      </c>
      <c r="H54" s="66">
        <v>8.0954253673553467E-2</v>
      </c>
      <c r="I54" s="66"/>
      <c r="J54" s="66">
        <v>0.1</v>
      </c>
      <c r="K54" s="66"/>
      <c r="L54" s="66">
        <f>N54/100*R54</f>
        <v>7.3436039053799945E-2</v>
      </c>
      <c r="M54" s="75"/>
      <c r="N54" s="122">
        <v>9</v>
      </c>
      <c r="O54" s="94"/>
      <c r="P54" s="136">
        <v>8.1767146253680529</v>
      </c>
      <c r="Q54" s="136">
        <v>10.021024087968501</v>
      </c>
      <c r="R54" s="136">
        <f t="shared" si="0"/>
        <v>0.81595598948666603</v>
      </c>
    </row>
    <row r="55" spans="1:18" x14ac:dyDescent="0.25">
      <c r="A55" s="2">
        <f t="shared" si="1"/>
        <v>1981</v>
      </c>
      <c r="B55" s="66">
        <v>8.8426428447948471E-2</v>
      </c>
      <c r="C55" s="66">
        <v>8.0974073906303026E-2</v>
      </c>
      <c r="D55" s="66">
        <v>6.9204624185961877E-2</v>
      </c>
      <c r="F55" s="66">
        <v>8.9310266913414246E-2</v>
      </c>
      <c r="G55" s="66">
        <v>0.10662860423326492</v>
      </c>
      <c r="H55" s="66">
        <v>8.7399467825889587E-2</v>
      </c>
      <c r="I55" s="66"/>
      <c r="J55" s="66">
        <v>0.10300000000000001</v>
      </c>
      <c r="K55" s="66"/>
      <c r="L55" s="66">
        <f>N55/100*R55</f>
        <v>7.2111910779712921E-2</v>
      </c>
      <c r="M55" s="75"/>
      <c r="N55" s="122">
        <v>9</v>
      </c>
      <c r="O55" s="94"/>
      <c r="P55" s="136">
        <v>8.026075546927979</v>
      </c>
      <c r="Q55" s="136">
        <v>10.017024807873129</v>
      </c>
      <c r="R55" s="136">
        <f t="shared" si="0"/>
        <v>0.80124345310792133</v>
      </c>
    </row>
    <row r="56" spans="1:18" x14ac:dyDescent="0.25">
      <c r="A56" s="2">
        <f t="shared" si="1"/>
        <v>1982</v>
      </c>
      <c r="B56" s="66">
        <v>9.0614387946887795E-2</v>
      </c>
      <c r="C56" s="66">
        <v>8.2507979051613861E-2</v>
      </c>
      <c r="D56" s="66">
        <v>6.8658971291965035E-2</v>
      </c>
      <c r="F56" s="66">
        <v>9.7572076572603694E-2</v>
      </c>
      <c r="G56" s="66">
        <v>0.10991345345973969</v>
      </c>
      <c r="H56" s="66">
        <v>9.0822026133537292E-2</v>
      </c>
      <c r="I56" s="66"/>
      <c r="J56" s="66">
        <v>0.105</v>
      </c>
      <c r="K56" s="66"/>
      <c r="L56" s="66">
        <f>N56/100*R56</f>
        <v>7.382911316807865E-2</v>
      </c>
      <c r="M56" s="75"/>
      <c r="N56" s="122">
        <v>9.5</v>
      </c>
      <c r="O56" s="94"/>
      <c r="P56" s="136">
        <v>8.3899380716959886</v>
      </c>
      <c r="Q56" s="136">
        <v>10.795796977766425</v>
      </c>
      <c r="R56" s="136">
        <f t="shared" si="0"/>
        <v>0.77714855966398577</v>
      </c>
    </row>
    <row r="57" spans="1:18" x14ac:dyDescent="0.25">
      <c r="A57" s="2">
        <f t="shared" si="1"/>
        <v>1983</v>
      </c>
      <c r="B57" s="66">
        <v>9.4112644594859865E-2</v>
      </c>
      <c r="C57" s="66">
        <v>8.58187943491069E-2</v>
      </c>
      <c r="D57" s="66">
        <v>7.1368813669287934E-2</v>
      </c>
      <c r="F57" s="66">
        <v>0.10282245251280001</v>
      </c>
      <c r="G57" s="66">
        <v>0.11480977386236191</v>
      </c>
      <c r="H57" s="66">
        <v>9.5917254686355591E-2</v>
      </c>
      <c r="I57" s="66"/>
      <c r="J57" s="66">
        <v>0.10800000000000001</v>
      </c>
      <c r="K57" s="66"/>
      <c r="L57" s="66">
        <f>N57/100*R57</f>
        <v>7.58510401194777E-2</v>
      </c>
      <c r="M57" s="75"/>
      <c r="N57" s="122">
        <v>10.199999999999999</v>
      </c>
      <c r="O57" s="94"/>
      <c r="P57" s="136">
        <v>8.5929026489475131</v>
      </c>
      <c r="Q57" s="136">
        <v>11.555228099865923</v>
      </c>
      <c r="R57" s="136">
        <f t="shared" si="0"/>
        <v>0.74363764823017364</v>
      </c>
    </row>
    <row r="58" spans="1:18" x14ac:dyDescent="0.25">
      <c r="A58" s="2">
        <f t="shared" si="1"/>
        <v>1984</v>
      </c>
      <c r="B58" s="66">
        <v>9.5901991841306072E-2</v>
      </c>
      <c r="C58" s="66">
        <v>8.7958768949656638E-2</v>
      </c>
      <c r="D58" s="66">
        <v>7.5165170020170674E-2</v>
      </c>
      <c r="F58" s="66">
        <v>0.10629430295039832</v>
      </c>
      <c r="G58" s="66">
        <v>0.12154140323400497</v>
      </c>
      <c r="H58" s="66">
        <v>0.10392636805772781</v>
      </c>
      <c r="I58" s="66"/>
      <c r="J58" s="66">
        <v>0.11</v>
      </c>
      <c r="K58" s="66"/>
      <c r="L58" s="66">
        <f>N58/100*R58</f>
        <v>7.930721083414477E-2</v>
      </c>
      <c r="M58" s="75"/>
      <c r="N58" s="122">
        <v>10.7</v>
      </c>
      <c r="O58" s="94"/>
      <c r="P58" s="136">
        <v>8.8863707222620985</v>
      </c>
      <c r="Q58" s="136">
        <v>11.989346962037795</v>
      </c>
      <c r="R58" s="136">
        <f t="shared" si="0"/>
        <v>0.74118888630041846</v>
      </c>
    </row>
    <row r="59" spans="1:18" x14ac:dyDescent="0.25">
      <c r="A59" s="2">
        <f t="shared" si="1"/>
        <v>1985</v>
      </c>
      <c r="B59" s="66">
        <v>9.7255231594784455E-2</v>
      </c>
      <c r="C59" s="66">
        <v>8.9444649530832462E-2</v>
      </c>
      <c r="D59" s="66">
        <v>7.5611776599280658E-2</v>
      </c>
      <c r="F59" s="66">
        <v>0.11093374495182488</v>
      </c>
      <c r="G59" s="66">
        <v>0.12345606833696365</v>
      </c>
      <c r="H59" s="66">
        <v>0.10546121001243591</v>
      </c>
      <c r="I59" s="66"/>
      <c r="J59" s="66">
        <v>0.10400000000000001</v>
      </c>
      <c r="K59" s="66"/>
      <c r="L59" s="66">
        <f>N59/100*R59</f>
        <v>8.1118352301314381E-2</v>
      </c>
      <c r="M59" s="75"/>
      <c r="N59" s="122">
        <v>11.3</v>
      </c>
      <c r="O59" s="94"/>
      <c r="P59" s="136">
        <v>9.0945605795137041</v>
      </c>
      <c r="Q59" s="136">
        <v>12.668962279555531</v>
      </c>
      <c r="R59" s="136">
        <f t="shared" si="0"/>
        <v>0.71786152479039278</v>
      </c>
    </row>
    <row r="60" spans="1:18" x14ac:dyDescent="0.25">
      <c r="A60" s="2">
        <f t="shared" si="1"/>
        <v>1986</v>
      </c>
      <c r="B60" s="66">
        <v>9.7148627151826886E-2</v>
      </c>
      <c r="C60" s="66">
        <v>8.808164806909935E-2</v>
      </c>
      <c r="D60" s="66">
        <v>7.2506405955297809E-2</v>
      </c>
      <c r="F60" s="66">
        <v>0.1314262208412354</v>
      </c>
      <c r="G60" s="66">
        <v>0.11970000714063644</v>
      </c>
      <c r="H60" s="66">
        <v>9.9727064371109009E-2</v>
      </c>
      <c r="I60" s="66"/>
      <c r="J60" s="66">
        <v>0.11199999999999999</v>
      </c>
      <c r="K60" s="66"/>
      <c r="L60" s="66">
        <f>N60/100*R60</f>
        <v>7.9150511429204609E-2</v>
      </c>
      <c r="M60" s="75"/>
      <c r="N60" s="122">
        <v>13.8</v>
      </c>
      <c r="O60" s="94"/>
      <c r="P60" s="136">
        <v>9.1292990690663967</v>
      </c>
      <c r="Q60" s="136">
        <v>15.917057878495417</v>
      </c>
      <c r="R60" s="136">
        <f t="shared" si="0"/>
        <v>0.57355443064641021</v>
      </c>
    </row>
    <row r="61" spans="1:18" x14ac:dyDescent="0.25">
      <c r="A61" s="2">
        <f t="shared" si="1"/>
        <v>1987</v>
      </c>
      <c r="B61" s="66">
        <v>9.6692932756861874E-2</v>
      </c>
      <c r="C61" s="66">
        <v>8.844367388087504E-2</v>
      </c>
      <c r="D61" s="66">
        <v>7.2744034204307306E-2</v>
      </c>
      <c r="F61" s="66">
        <v>0.11750102422462874</v>
      </c>
      <c r="G61" s="66">
        <v>0.13233911991119385</v>
      </c>
      <c r="H61" s="66">
        <v>0.11107344180345535</v>
      </c>
      <c r="I61" s="66"/>
      <c r="J61" s="66">
        <v>0.114</v>
      </c>
      <c r="K61" s="66"/>
      <c r="L61" s="66">
        <f>N61/100*R61</f>
        <v>9.4204754650387065E-2</v>
      </c>
      <c r="M61" s="75"/>
      <c r="N61" s="122">
        <v>11.1</v>
      </c>
      <c r="O61" s="94"/>
      <c r="P61" s="136">
        <v>10.746260633305884</v>
      </c>
      <c r="Q61" s="136">
        <v>12.662152082703312</v>
      </c>
      <c r="R61" s="136">
        <f t="shared" si="0"/>
        <v>0.84869148333682043</v>
      </c>
    </row>
    <row r="62" spans="1:18" x14ac:dyDescent="0.25">
      <c r="A62" s="2">
        <f t="shared" si="1"/>
        <v>1988</v>
      </c>
      <c r="B62" s="66">
        <v>0.11249268915084298</v>
      </c>
      <c r="C62" s="66">
        <v>0.10285573661478949</v>
      </c>
      <c r="D62" s="66">
        <v>8.7827444012893094E-2</v>
      </c>
      <c r="F62" s="66">
        <v>0.14653249100073071</v>
      </c>
      <c r="G62" s="66">
        <v>0.15223731100559235</v>
      </c>
      <c r="H62" s="66">
        <v>0.13097395002841949</v>
      </c>
      <c r="I62" s="66"/>
      <c r="J62" s="66">
        <v>0.11699999999999999</v>
      </c>
      <c r="K62" s="66"/>
      <c r="L62" s="66">
        <f>N62/100*R62</f>
        <v>0.11216713671744616</v>
      </c>
      <c r="M62" s="75"/>
      <c r="N62" s="122">
        <v>13.2</v>
      </c>
      <c r="O62" s="94"/>
      <c r="P62" s="136">
        <v>13.165480795439365</v>
      </c>
      <c r="Q62" s="136">
        <v>15.493338921325046</v>
      </c>
      <c r="R62" s="136">
        <f t="shared" si="0"/>
        <v>0.84975103573822841</v>
      </c>
    </row>
    <row r="63" spans="1:18" x14ac:dyDescent="0.25">
      <c r="A63" s="2">
        <f t="shared" si="1"/>
        <v>1989</v>
      </c>
      <c r="B63" s="66">
        <v>0.10803245685896695</v>
      </c>
      <c r="C63" s="66">
        <v>9.871910691393726E-2</v>
      </c>
      <c r="D63" s="66">
        <v>8.3828766193906515E-2</v>
      </c>
      <c r="F63" s="66">
        <v>0.1381328299421444</v>
      </c>
      <c r="G63" s="66">
        <v>0.1469816118478775</v>
      </c>
      <c r="H63" s="66">
        <v>0.12564219534397125</v>
      </c>
      <c r="I63" s="66"/>
      <c r="J63" s="66">
        <v>0.13</v>
      </c>
      <c r="K63" s="66"/>
      <c r="L63" s="66">
        <f>N63/100*R63</f>
        <v>0.10708037285619286</v>
      </c>
      <c r="M63" s="75"/>
      <c r="N63" s="122">
        <v>12.3</v>
      </c>
      <c r="O63" s="94"/>
      <c r="P63" s="136">
        <v>12.611494478689435</v>
      </c>
      <c r="Q63" s="136">
        <v>14.486443962630339</v>
      </c>
      <c r="R63" s="136">
        <f t="shared" si="0"/>
        <v>0.87057213704221825</v>
      </c>
    </row>
    <row r="64" spans="1:18" x14ac:dyDescent="0.25">
      <c r="A64" s="2">
        <f t="shared" si="1"/>
        <v>1990</v>
      </c>
      <c r="B64" s="66">
        <v>0.10766860304457467</v>
      </c>
      <c r="C64" s="66">
        <v>9.7924737132287124E-2</v>
      </c>
      <c r="D64" s="66">
        <v>8.2655323302563741E-2</v>
      </c>
      <c r="F64" s="66">
        <v>0.13809777272165719</v>
      </c>
      <c r="G64" s="66">
        <v>0.14710064232349396</v>
      </c>
      <c r="H64" s="66">
        <v>0.12508696317672729</v>
      </c>
      <c r="I64" s="66"/>
      <c r="J64" s="66">
        <v>0.12300000000000001</v>
      </c>
      <c r="K64" s="66"/>
      <c r="L64" s="66">
        <f>N64/100*R64</f>
        <v>0.10871156098907438</v>
      </c>
      <c r="M64" s="75"/>
      <c r="N64" s="122">
        <v>12</v>
      </c>
      <c r="O64" s="94"/>
      <c r="P64" s="136">
        <v>12.981647252493072</v>
      </c>
      <c r="Q64" s="136">
        <v>14.329641264701635</v>
      </c>
      <c r="R64" s="136">
        <f t="shared" si="0"/>
        <v>0.90592967490895315</v>
      </c>
    </row>
    <row r="65" spans="1:18" x14ac:dyDescent="0.25">
      <c r="A65" s="2">
        <f t="shared" si="1"/>
        <v>1991</v>
      </c>
      <c r="B65" s="66">
        <v>0.1049527343746544</v>
      </c>
      <c r="C65" s="66">
        <v>9.4614871120100238E-2</v>
      </c>
      <c r="D65" s="66">
        <v>7.8047851001603039E-2</v>
      </c>
      <c r="F65" s="66">
        <v>0.1271712014755865</v>
      </c>
      <c r="G65" s="66">
        <v>0.13648337125778198</v>
      </c>
      <c r="H65" s="66">
        <v>0.11375311762094498</v>
      </c>
      <c r="I65" s="66"/>
      <c r="J65" s="66">
        <v>0.11800000000000001</v>
      </c>
      <c r="K65" s="66"/>
      <c r="L65" s="66">
        <f>N65/100*R65</f>
        <v>0.10108602866844513</v>
      </c>
      <c r="M65" s="75"/>
      <c r="N65" s="122">
        <v>11.1</v>
      </c>
      <c r="O65" s="94"/>
      <c r="P65" s="136">
        <v>12.167379448376485</v>
      </c>
      <c r="Q65" s="136">
        <v>13.360690261159549</v>
      </c>
      <c r="R65" s="136">
        <f t="shared" si="0"/>
        <v>0.91068494295896507</v>
      </c>
    </row>
    <row r="66" spans="1:18" x14ac:dyDescent="0.25">
      <c r="A66" s="2">
        <f t="shared" si="1"/>
        <v>1992</v>
      </c>
      <c r="B66" s="66">
        <v>0.11182670858236057</v>
      </c>
      <c r="C66" s="66">
        <v>0.10008714150138975</v>
      </c>
      <c r="D66" s="66">
        <v>8.1709820593008062E-2</v>
      </c>
      <c r="F66" s="66">
        <v>0.14224378100303567</v>
      </c>
      <c r="G66" s="66">
        <v>0.14680194854736328</v>
      </c>
      <c r="H66" s="66">
        <v>0.12106691300868988</v>
      </c>
      <c r="I66" s="66"/>
      <c r="J66" s="66">
        <v>0.12</v>
      </c>
      <c r="K66" s="66"/>
      <c r="L66" s="66">
        <f>N66/100*R66</f>
        <v>0.11117623331526248</v>
      </c>
      <c r="M66" s="75"/>
      <c r="N66" s="122">
        <v>12.1</v>
      </c>
      <c r="O66" s="94"/>
      <c r="P66" s="136">
        <v>13.479744861469998</v>
      </c>
      <c r="Q66" s="136">
        <v>14.670843575107488</v>
      </c>
      <c r="R66" s="136">
        <f t="shared" si="0"/>
        <v>0.91881184558068174</v>
      </c>
    </row>
    <row r="67" spans="1:18" x14ac:dyDescent="0.25">
      <c r="A67" s="2">
        <f t="shared" ref="A67:A94" si="2">A66+1</f>
        <v>1993</v>
      </c>
      <c r="B67" s="66">
        <v>0.10563438276548648</v>
      </c>
      <c r="C67" s="66">
        <v>9.4330425139180926E-2</v>
      </c>
      <c r="D67" s="66">
        <v>7.3320915547812504E-2</v>
      </c>
      <c r="F67" s="66">
        <v>0.13684379989648174</v>
      </c>
      <c r="G67" s="66">
        <v>0.14140902459621429</v>
      </c>
      <c r="H67" s="66">
        <v>0.11273324489593506</v>
      </c>
      <c r="I67" s="66"/>
      <c r="J67" s="66">
        <v>0.11599999999999999</v>
      </c>
      <c r="K67" s="66"/>
      <c r="L67" s="66">
        <f>N67/100*R67</f>
        <v>0.10626669847957401</v>
      </c>
      <c r="M67" s="75"/>
      <c r="N67" s="122">
        <v>11.8</v>
      </c>
      <c r="O67" s="94"/>
      <c r="P67" s="136">
        <v>12.821259920178939</v>
      </c>
      <c r="Q67" s="136">
        <v>14.23690292657316</v>
      </c>
      <c r="R67" s="136">
        <f t="shared" si="0"/>
        <v>0.90056524135232208</v>
      </c>
    </row>
    <row r="68" spans="1:18" x14ac:dyDescent="0.25">
      <c r="A68" s="2">
        <f t="shared" si="2"/>
        <v>1994</v>
      </c>
      <c r="B68" s="66">
        <v>0.10583792699219721</v>
      </c>
      <c r="C68" s="66">
        <v>9.4731319950496731E-2</v>
      </c>
      <c r="D68" s="66">
        <v>7.5361104843952323E-2</v>
      </c>
      <c r="F68" s="66">
        <v>0.1364511900969064</v>
      </c>
      <c r="G68" s="66">
        <v>0.14049772918224335</v>
      </c>
      <c r="H68" s="66">
        <v>0.11096116900444031</v>
      </c>
      <c r="I68" s="66"/>
      <c r="J68" s="66">
        <v>0.111</v>
      </c>
      <c r="K68" s="66"/>
      <c r="L68" s="66">
        <f>N68/100*R68</f>
        <v>0.10655970105766931</v>
      </c>
      <c r="M68" s="75"/>
      <c r="N68" s="122">
        <v>11.8</v>
      </c>
      <c r="O68" s="94"/>
      <c r="P68" s="136">
        <v>12.852119853413258</v>
      </c>
      <c r="Q68" s="136">
        <v>14.231929403424463</v>
      </c>
      <c r="R68" s="136">
        <f t="shared" si="0"/>
        <v>0.90304831404804486</v>
      </c>
    </row>
    <row r="69" spans="1:18" x14ac:dyDescent="0.25">
      <c r="A69" s="2">
        <f t="shared" si="2"/>
        <v>1995</v>
      </c>
      <c r="B69" s="66">
        <v>0.11120233705499301</v>
      </c>
      <c r="C69" s="66">
        <v>9.965564394007484E-2</v>
      </c>
      <c r="D69" s="66">
        <v>7.8795517985559629E-2</v>
      </c>
      <c r="F69" s="66">
        <v>0.14617000000000002</v>
      </c>
      <c r="G69" s="66">
        <v>0.14519089460372925</v>
      </c>
      <c r="H69" s="66">
        <v>0.11411856859922409</v>
      </c>
      <c r="I69" s="66"/>
      <c r="J69" s="66">
        <v>0.113</v>
      </c>
      <c r="K69" s="66"/>
      <c r="L69" s="66">
        <f>N69/100*R69</f>
        <v>0.10922567940133912</v>
      </c>
      <c r="M69" s="75"/>
      <c r="N69" s="122">
        <v>12.3</v>
      </c>
      <c r="O69" s="94"/>
      <c r="P69" s="136">
        <v>13.528</v>
      </c>
      <c r="Q69" s="136">
        <v>15.234</v>
      </c>
      <c r="R69" s="136">
        <f t="shared" si="0"/>
        <v>0.88801365366942364</v>
      </c>
    </row>
    <row r="70" spans="1:18" x14ac:dyDescent="0.25">
      <c r="A70" s="2">
        <f t="shared" si="2"/>
        <v>1996</v>
      </c>
      <c r="B70" s="66">
        <v>0.11578063250363062</v>
      </c>
      <c r="C70" s="66">
        <v>0.10395518516182309</v>
      </c>
      <c r="D70" s="66">
        <v>8.0153001181659425E-2</v>
      </c>
      <c r="F70" s="66">
        <v>0.15836</v>
      </c>
      <c r="G70" s="66">
        <v>0.1524396538734436</v>
      </c>
      <c r="H70" s="66">
        <v>0.1194666400551796</v>
      </c>
      <c r="I70" s="66"/>
      <c r="J70" s="66">
        <v>0.11800000000000001</v>
      </c>
      <c r="K70" s="66"/>
      <c r="L70" s="66">
        <f>N70/100*R70</f>
        <v>0.11497285311919457</v>
      </c>
      <c r="M70" s="75"/>
      <c r="N70" s="122">
        <v>13.6</v>
      </c>
      <c r="O70" s="94"/>
      <c r="P70" s="136">
        <v>14.106999999999999</v>
      </c>
      <c r="Q70" s="136">
        <v>16.687000000000001</v>
      </c>
      <c r="R70" s="136">
        <f t="shared" si="0"/>
        <v>0.8453886258764306</v>
      </c>
    </row>
    <row r="71" spans="1:18" x14ac:dyDescent="0.25">
      <c r="A71" s="2">
        <f t="shared" si="2"/>
        <v>1997</v>
      </c>
      <c r="B71" s="66">
        <v>0.12152306304405473</v>
      </c>
      <c r="C71" s="66">
        <v>0.10954199744522732</v>
      </c>
      <c r="D71" s="66">
        <v>8.605461998867743E-2</v>
      </c>
      <c r="F71" s="66">
        <v>0.16985</v>
      </c>
      <c r="G71" s="66">
        <v>0.15984882414340973</v>
      </c>
      <c r="H71" s="66">
        <v>0.1253124475479126</v>
      </c>
      <c r="I71" s="66"/>
      <c r="J71" s="66">
        <v>0.11900000000000001</v>
      </c>
      <c r="K71" s="66"/>
      <c r="L71" s="66">
        <f>N71/100*R71</f>
        <v>0.120529392173189</v>
      </c>
      <c r="M71" s="75"/>
      <c r="N71" s="122">
        <v>14.7</v>
      </c>
      <c r="O71" s="94"/>
      <c r="P71" s="136">
        <v>14.771000000000001</v>
      </c>
      <c r="Q71" s="136">
        <v>18.015000000000001</v>
      </c>
      <c r="R71" s="136">
        <f t="shared" si="0"/>
        <v>0.8199278379128504</v>
      </c>
    </row>
    <row r="72" spans="1:18" x14ac:dyDescent="0.25">
      <c r="A72" s="2">
        <f t="shared" si="2"/>
        <v>1998</v>
      </c>
      <c r="B72" s="66">
        <v>0.1235028643097314</v>
      </c>
      <c r="C72" s="66">
        <v>0.11162187409349965</v>
      </c>
      <c r="D72" s="66">
        <v>8.6715055382642195E-2</v>
      </c>
      <c r="F72" s="66">
        <v>0.17693999999999999</v>
      </c>
      <c r="G72" s="66">
        <v>0.16328857839107513</v>
      </c>
      <c r="H72" s="66">
        <v>0.12679219245910645</v>
      </c>
      <c r="I72" s="66"/>
      <c r="J72" s="66">
        <v>0.11900000000000001</v>
      </c>
      <c r="K72" s="66"/>
      <c r="L72" s="66">
        <f>N72/100*R72</f>
        <v>0.1241916387259011</v>
      </c>
      <c r="M72" s="75"/>
      <c r="N72" s="122">
        <v>15.5</v>
      </c>
      <c r="O72" s="94"/>
      <c r="P72" s="136">
        <v>15.294</v>
      </c>
      <c r="Q72" s="136">
        <v>19.088000000000001</v>
      </c>
      <c r="R72" s="136">
        <f t="shared" si="0"/>
        <v>0.80123637887678123</v>
      </c>
    </row>
    <row r="73" spans="1:18" x14ac:dyDescent="0.25">
      <c r="A73" s="2">
        <f t="shared" si="2"/>
        <v>1999</v>
      </c>
      <c r="B73" s="66">
        <v>0.12784542314203862</v>
      </c>
      <c r="C73" s="66">
        <v>0.1156907938902664</v>
      </c>
      <c r="D73" s="66">
        <v>9.0266571464991521E-2</v>
      </c>
      <c r="F73" s="66">
        <v>0.18365999999999999</v>
      </c>
      <c r="G73" s="66">
        <v>0.16761612892150879</v>
      </c>
      <c r="H73" s="66">
        <v>0.12975104153156281</v>
      </c>
      <c r="I73" s="66"/>
      <c r="J73" s="66">
        <v>0.11699999999999999</v>
      </c>
      <c r="K73" s="66"/>
      <c r="L73" s="66">
        <f>N73/100*R73</f>
        <v>0.13066478746757135</v>
      </c>
      <c r="M73" s="75"/>
      <c r="N73" s="122">
        <v>16.5</v>
      </c>
      <c r="O73" s="94"/>
      <c r="P73" s="136">
        <v>15.872999999999999</v>
      </c>
      <c r="Q73" s="136">
        <v>20.044</v>
      </c>
      <c r="R73" s="136">
        <f t="shared" si="0"/>
        <v>0.79190780283376572</v>
      </c>
    </row>
    <row r="74" spans="1:18" x14ac:dyDescent="0.25">
      <c r="A74" s="2">
        <f t="shared" si="2"/>
        <v>2000</v>
      </c>
      <c r="B74" s="66">
        <v>0.13289372751555226</v>
      </c>
      <c r="C74" s="66">
        <v>0.1204232231883146</v>
      </c>
      <c r="D74" s="66">
        <v>9.4086470759794788E-2</v>
      </c>
      <c r="F74" s="66">
        <v>0.19295000000000001</v>
      </c>
      <c r="G74" s="66">
        <v>0.17346110939979553</v>
      </c>
      <c r="H74" s="66">
        <v>0.13430693745613098</v>
      </c>
      <c r="I74" s="66"/>
      <c r="J74" s="66">
        <v>0.126</v>
      </c>
      <c r="K74" s="66">
        <v>0.12520000000000001</v>
      </c>
      <c r="L74" s="66">
        <f>N74/100*R74</f>
        <v>0.13488889921472053</v>
      </c>
      <c r="M74" s="75"/>
      <c r="N74" s="122">
        <v>17.600000000000001</v>
      </c>
      <c r="O74" s="94"/>
      <c r="P74" s="136">
        <v>16.494</v>
      </c>
      <c r="Q74" s="136">
        <v>21.521000000000001</v>
      </c>
      <c r="R74" s="136">
        <f t="shared" si="0"/>
        <v>0.76641420008363925</v>
      </c>
    </row>
    <row r="75" spans="1:18" x14ac:dyDescent="0.25">
      <c r="A75" s="2">
        <f t="shared" si="2"/>
        <v>2001</v>
      </c>
      <c r="B75" s="66">
        <v>0.12284943924708812</v>
      </c>
      <c r="C75" s="66">
        <v>0.1106869620781834</v>
      </c>
      <c r="D75" s="66">
        <v>8.6243101260112948E-2</v>
      </c>
      <c r="F75" s="66">
        <v>0.16760000000000003</v>
      </c>
      <c r="G75" s="66">
        <v>0.16608379781246185</v>
      </c>
      <c r="H75" s="66">
        <v>0.13233564794063568</v>
      </c>
      <c r="I75" s="66"/>
      <c r="J75" s="66">
        <v>0.126</v>
      </c>
      <c r="K75" s="66">
        <v>0.12809999999999999</v>
      </c>
      <c r="L75" s="66">
        <f>N75/100*R75</f>
        <v>0.12317047200878156</v>
      </c>
      <c r="M75" s="75"/>
      <c r="N75" s="122">
        <v>14.6</v>
      </c>
      <c r="O75" s="94"/>
      <c r="P75" s="136">
        <v>15.371</v>
      </c>
      <c r="Q75" s="136">
        <v>18.22</v>
      </c>
      <c r="R75" s="136">
        <f t="shared" si="0"/>
        <v>0.8436333699231614</v>
      </c>
    </row>
    <row r="76" spans="1:18" x14ac:dyDescent="0.25">
      <c r="A76" s="2">
        <f t="shared" si="2"/>
        <v>2002</v>
      </c>
      <c r="B76" s="66">
        <v>0.11651728187283869</v>
      </c>
      <c r="C76" s="66">
        <v>0.10438403781635271</v>
      </c>
      <c r="D76" s="66">
        <v>8.204246437205609E-2</v>
      </c>
      <c r="F76" s="66">
        <v>0.15912999999999999</v>
      </c>
      <c r="G76" s="66">
        <v>0.16102613508701324</v>
      </c>
      <c r="H76" s="66">
        <v>0.13202609121799469</v>
      </c>
      <c r="I76" s="66"/>
      <c r="J76" s="66">
        <v>0.11800000000000001</v>
      </c>
      <c r="K76" s="66">
        <v>0.1225</v>
      </c>
      <c r="L76" s="66">
        <f>N76/100*R76</f>
        <v>0.11820557367328791</v>
      </c>
      <c r="M76" s="75"/>
      <c r="N76" s="122">
        <v>13.3</v>
      </c>
      <c r="O76" s="94"/>
      <c r="P76" s="136">
        <v>14.989000000000001</v>
      </c>
      <c r="Q76" s="136">
        <v>16.864999999999998</v>
      </c>
      <c r="R76" s="136">
        <f t="shared" si="0"/>
        <v>0.88876371182923231</v>
      </c>
    </row>
    <row r="77" spans="1:18" x14ac:dyDescent="0.25">
      <c r="A77" s="2">
        <f t="shared" si="2"/>
        <v>2003</v>
      </c>
      <c r="B77" s="66">
        <v>0.12090609337273232</v>
      </c>
      <c r="C77" s="66">
        <v>0.10819599075476452</v>
      </c>
      <c r="D77" s="66">
        <v>8.772478656895355E-2</v>
      </c>
      <c r="F77" s="66">
        <v>0.16390999999999997</v>
      </c>
      <c r="G77" s="66">
        <v>0.16332682967185974</v>
      </c>
      <c r="H77" s="66">
        <v>0.13464736938476563</v>
      </c>
      <c r="I77" s="66"/>
      <c r="J77" s="66">
        <v>0.11199999999999999</v>
      </c>
      <c r="K77" s="66">
        <v>0.11799999999999999</v>
      </c>
      <c r="L77" s="66">
        <f>N77/100*R77</f>
        <v>0.12238555454130534</v>
      </c>
      <c r="M77" s="75"/>
      <c r="N77" s="122">
        <v>14.1</v>
      </c>
      <c r="O77" s="94"/>
      <c r="P77" s="136">
        <v>15.214</v>
      </c>
      <c r="Q77" s="136">
        <v>17.527999999999999</v>
      </c>
      <c r="R77" s="136">
        <f t="shared" si="0"/>
        <v>0.86798265632131455</v>
      </c>
    </row>
    <row r="78" spans="1:18" x14ac:dyDescent="0.25">
      <c r="A78" s="2">
        <f t="shared" si="2"/>
        <v>2004</v>
      </c>
      <c r="B78" s="66">
        <v>0.13042465681242077</v>
      </c>
      <c r="C78" s="66">
        <v>0.11681078579628887</v>
      </c>
      <c r="D78" s="66">
        <v>9.2561906374858449E-2</v>
      </c>
      <c r="F78" s="66">
        <v>0.18118999999999999</v>
      </c>
      <c r="G78" s="66">
        <v>0.17063263058662415</v>
      </c>
      <c r="H78" s="66">
        <v>0.13849525153636932</v>
      </c>
      <c r="I78" s="66"/>
      <c r="J78" s="66">
        <v>0.12</v>
      </c>
      <c r="K78" s="66">
        <v>0.12820000000000001</v>
      </c>
      <c r="L78" s="66">
        <f>N78/100*R78</f>
        <v>0.13315734318837644</v>
      </c>
      <c r="M78" s="75"/>
      <c r="N78" s="122">
        <v>16.100000000000001</v>
      </c>
      <c r="O78" s="94"/>
      <c r="P78" s="136">
        <v>16.337</v>
      </c>
      <c r="Q78" s="136">
        <v>19.753</v>
      </c>
      <c r="R78" s="136">
        <f t="shared" si="0"/>
        <v>0.82706424340606488</v>
      </c>
    </row>
    <row r="79" spans="1:18" x14ac:dyDescent="0.25">
      <c r="A79" s="2">
        <f t="shared" si="2"/>
        <v>2005</v>
      </c>
      <c r="B79" s="66">
        <v>0.14078954752135975</v>
      </c>
      <c r="C79" s="66">
        <v>0.1260737859770775</v>
      </c>
      <c r="D79" s="66">
        <v>9.8652868369079869E-2</v>
      </c>
      <c r="F79" s="66">
        <v>0.20036999999999999</v>
      </c>
      <c r="G79" s="66">
        <v>0.18077278137207031</v>
      </c>
      <c r="H79" s="66">
        <v>0.1439482569694519</v>
      </c>
      <c r="I79" s="66"/>
      <c r="J79" s="66">
        <v>0.12300000000000001</v>
      </c>
      <c r="K79" s="66">
        <v>0.12959999999999999</v>
      </c>
      <c r="L79" s="66">
        <f>N79/100*R79</f>
        <v>0.14441043073553567</v>
      </c>
      <c r="M79" s="75"/>
      <c r="N79" s="122">
        <v>17.899999999999999</v>
      </c>
      <c r="O79" s="94"/>
      <c r="P79" s="136">
        <v>17.681000000000001</v>
      </c>
      <c r="Q79" s="136">
        <v>21.916</v>
      </c>
      <c r="R79" s="136">
        <f t="shared" si="0"/>
        <v>0.80676218288008761</v>
      </c>
    </row>
    <row r="80" spans="1:18" x14ac:dyDescent="0.25">
      <c r="A80" s="2">
        <f t="shared" si="2"/>
        <v>2006</v>
      </c>
      <c r="B80" s="66">
        <v>0.14538740941795281</v>
      </c>
      <c r="C80" s="66">
        <v>0.13023565308569943</v>
      </c>
      <c r="D80" s="66">
        <v>0.10147380015973345</v>
      </c>
      <c r="F80" s="66">
        <v>0.20864000000000002</v>
      </c>
      <c r="G80" s="66">
        <v>0.185418501496315</v>
      </c>
      <c r="H80" s="66">
        <v>0.14559231698513031</v>
      </c>
      <c r="I80" s="66"/>
      <c r="J80" s="66">
        <v>0.13800000000000001</v>
      </c>
      <c r="K80" s="66">
        <v>0.1381</v>
      </c>
      <c r="L80" s="66">
        <f>N80/100*R80</f>
        <v>0.14717495508916448</v>
      </c>
      <c r="M80" s="75"/>
      <c r="N80" s="122">
        <v>18.600000000000001</v>
      </c>
      <c r="O80" s="94"/>
      <c r="P80" s="136">
        <v>18.059000000000001</v>
      </c>
      <c r="Q80" s="136">
        <v>22.823</v>
      </c>
      <c r="R80" s="136">
        <f t="shared" si="0"/>
        <v>0.79126319940410994</v>
      </c>
    </row>
    <row r="81" spans="1:18" x14ac:dyDescent="0.25">
      <c r="A81" s="2">
        <f t="shared" si="2"/>
        <v>2007</v>
      </c>
      <c r="B81" s="66">
        <v>0.14532352341551816</v>
      </c>
      <c r="C81" s="66">
        <v>0.12967541199975394</v>
      </c>
      <c r="D81" s="66">
        <v>9.8456034630230352E-2</v>
      </c>
      <c r="F81" s="66">
        <v>0.21513000000000002</v>
      </c>
      <c r="G81" s="66">
        <v>0.18382576107978821</v>
      </c>
      <c r="H81" s="66">
        <v>0.14117053151130676</v>
      </c>
      <c r="I81" s="66"/>
      <c r="J81" s="66"/>
      <c r="K81" s="66">
        <v>0.13009999999999999</v>
      </c>
      <c r="L81" s="66">
        <f>N81/100*R81</f>
        <v>0.14971637663277029</v>
      </c>
      <c r="M81" s="74"/>
      <c r="N81" s="122">
        <v>19.2</v>
      </c>
      <c r="O81" s="94"/>
      <c r="P81" s="136">
        <v>18.327000000000002</v>
      </c>
      <c r="Q81" s="136">
        <v>23.503</v>
      </c>
      <c r="R81" s="136">
        <f t="shared" si="0"/>
        <v>0.77977279496234531</v>
      </c>
    </row>
    <row r="82" spans="1:18" x14ac:dyDescent="0.25">
      <c r="A82" s="2">
        <f t="shared" si="2"/>
        <v>2008</v>
      </c>
      <c r="B82" s="66">
        <v>0.13655443635794021</v>
      </c>
      <c r="C82" s="66">
        <v>0.12018410873639761</v>
      </c>
      <c r="D82" s="66">
        <v>8.9200997579589353E-2</v>
      </c>
      <c r="F82" s="66">
        <v>0.19574000000000003</v>
      </c>
      <c r="G82" s="66">
        <v>0.17935754358768463</v>
      </c>
      <c r="H82" s="66">
        <v>0.13871331512928009</v>
      </c>
      <c r="I82" s="66"/>
      <c r="J82" s="66"/>
      <c r="K82" s="66">
        <v>0.1273</v>
      </c>
      <c r="L82" s="66">
        <f>N82/100*R82</f>
        <v>0.14008822686909192</v>
      </c>
      <c r="M82" s="74"/>
      <c r="N82" s="122">
        <v>16.399999999999999</v>
      </c>
      <c r="O82" s="94"/>
      <c r="P82" s="136">
        <v>17.891999999999999</v>
      </c>
      <c r="Q82" s="136">
        <v>20.946000000000002</v>
      </c>
      <c r="R82" s="136">
        <f t="shared" si="0"/>
        <v>0.8541965052993411</v>
      </c>
    </row>
    <row r="83" spans="1:18" x14ac:dyDescent="0.25">
      <c r="A83" s="2">
        <f t="shared" si="2"/>
        <v>2009</v>
      </c>
      <c r="B83" s="66">
        <v>0.12760173003234107</v>
      </c>
      <c r="C83" s="66">
        <v>0.11075127556858402</v>
      </c>
      <c r="D83" s="66">
        <v>8.1744371164088475E-2</v>
      </c>
      <c r="F83" s="66">
        <v>0.17478000000000002</v>
      </c>
      <c r="G83" s="66">
        <v>0.16755276918411255</v>
      </c>
      <c r="H83" s="66">
        <v>0.13360230624675751</v>
      </c>
      <c r="I83" s="66"/>
      <c r="J83" s="66"/>
      <c r="K83" s="66">
        <v>0.1207</v>
      </c>
      <c r="L83" s="66">
        <f>N83/100*R83</f>
        <v>0.12611198189745568</v>
      </c>
      <c r="M83" s="73"/>
      <c r="N83" s="122">
        <v>13.7</v>
      </c>
      <c r="O83" s="94"/>
      <c r="P83" s="136">
        <v>16.678999999999998</v>
      </c>
      <c r="Q83" s="136">
        <v>18.119</v>
      </c>
      <c r="R83" s="136">
        <f t="shared" si="0"/>
        <v>0.92052541530989562</v>
      </c>
    </row>
    <row r="84" spans="1:18" x14ac:dyDescent="0.25">
      <c r="A84" s="2">
        <f t="shared" si="2"/>
        <v>2010</v>
      </c>
      <c r="B84" s="66">
        <v>0.13819847941779137</v>
      </c>
      <c r="C84" s="66">
        <v>0.12003390699083084</v>
      </c>
      <c r="D84" s="66">
        <v>8.9361326484124801E-2</v>
      </c>
      <c r="F84" s="66">
        <v>0.18827000000000002</v>
      </c>
      <c r="G84" s="66">
        <v>0.17931967973709106</v>
      </c>
      <c r="H84" s="66">
        <v>0.144582599401474</v>
      </c>
      <c r="I84" s="66"/>
      <c r="J84" s="66"/>
      <c r="K84" s="66">
        <v>0.121</v>
      </c>
      <c r="L84" s="66">
        <f>N84/100*R84</f>
        <v>0.13442093339374717</v>
      </c>
      <c r="M84" s="73"/>
      <c r="N84" s="122">
        <v>15.3</v>
      </c>
      <c r="O84" s="94"/>
      <c r="P84" s="136">
        <v>17.451000000000001</v>
      </c>
      <c r="Q84" s="136">
        <v>19.863</v>
      </c>
      <c r="R84" s="136">
        <f t="shared" si="0"/>
        <v>0.87856819211599457</v>
      </c>
    </row>
    <row r="85" spans="1:18" x14ac:dyDescent="0.25">
      <c r="A85" s="2">
        <f t="shared" si="2"/>
        <v>2011</v>
      </c>
      <c r="B85" s="66">
        <v>0.13447749905738249</v>
      </c>
      <c r="C85" s="66">
        <v>0.11731235107091376</v>
      </c>
      <c r="D85" s="66">
        <v>8.6166947298741386E-2</v>
      </c>
      <c r="F85" s="66">
        <v>0.18845999999999999</v>
      </c>
      <c r="G85" s="66">
        <v>0.18176597356796265</v>
      </c>
      <c r="H85" s="66">
        <v>0.14725068211555481</v>
      </c>
      <c r="I85" s="66"/>
      <c r="J85" s="66"/>
      <c r="K85" s="66">
        <v>0.1321</v>
      </c>
      <c r="L85" s="66">
        <f>N85/100*R85</f>
        <v>0.13424527917748255</v>
      </c>
      <c r="M85" s="73"/>
      <c r="N85" s="122">
        <v>15.1</v>
      </c>
      <c r="O85" s="94"/>
      <c r="P85" s="136">
        <v>17.466999999999999</v>
      </c>
      <c r="Q85" s="136">
        <v>19.646999999999998</v>
      </c>
      <c r="R85" s="136">
        <f t="shared" si="0"/>
        <v>0.88904158395683819</v>
      </c>
    </row>
    <row r="86" spans="1:18" x14ac:dyDescent="0.25">
      <c r="A86" s="2">
        <f t="shared" si="2"/>
        <v>2012</v>
      </c>
      <c r="B86" s="66">
        <v>0.14880178677187605</v>
      </c>
      <c r="C86" s="66">
        <v>0.13004551747400239</v>
      </c>
      <c r="D86" s="66">
        <v>9.8696735330480886E-2</v>
      </c>
      <c r="F86" s="66">
        <v>0.2122</v>
      </c>
      <c r="G86" s="66">
        <v>0.19496984779834747</v>
      </c>
      <c r="H86" s="66">
        <v>0.15753494203090668</v>
      </c>
      <c r="I86" s="66"/>
      <c r="J86" s="66"/>
      <c r="K86" s="66">
        <v>0.14080000000000001</v>
      </c>
      <c r="L86" s="66">
        <f>N86/100*R86</f>
        <v>0.14717671280883129</v>
      </c>
      <c r="M86" s="73"/>
      <c r="N86" s="122">
        <v>17.8</v>
      </c>
      <c r="O86" s="94"/>
      <c r="P86" s="136">
        <v>18.875</v>
      </c>
      <c r="Q86" s="136">
        <v>22.827999999999999</v>
      </c>
      <c r="R86" s="136">
        <f t="shared" si="0"/>
        <v>0.82683546521815321</v>
      </c>
    </row>
    <row r="87" spans="1:18" x14ac:dyDescent="0.25">
      <c r="A87" s="2">
        <f t="shared" si="2"/>
        <v>2013</v>
      </c>
      <c r="B87" s="66">
        <v>0.13581085769098403</v>
      </c>
      <c r="C87" s="66">
        <v>0.11893436993218569</v>
      </c>
      <c r="D87" s="66">
        <v>8.6281759277472697E-2</v>
      </c>
      <c r="F87" s="66">
        <v>0.18914999999999998</v>
      </c>
      <c r="G87" s="66">
        <v>0.18485242128372192</v>
      </c>
      <c r="H87" s="66">
        <v>0.14627687633037567</v>
      </c>
      <c r="I87" s="66"/>
      <c r="K87" s="66">
        <v>0.13589999999999999</v>
      </c>
      <c r="L87" s="66">
        <f>N87/100*R87</f>
        <v>0.13413226032190345</v>
      </c>
      <c r="M87" s="73"/>
      <c r="N87" s="122">
        <v>15.4</v>
      </c>
      <c r="O87" s="94"/>
      <c r="P87" s="136">
        <v>17.425000000000001</v>
      </c>
      <c r="Q87" s="136">
        <v>20.006</v>
      </c>
      <c r="R87" s="136">
        <f t="shared" si="0"/>
        <v>0.87098870338898338</v>
      </c>
    </row>
    <row r="88" spans="1:18" x14ac:dyDescent="0.25">
      <c r="A88" s="2">
        <f t="shared" si="2"/>
        <v>2014</v>
      </c>
      <c r="B88" s="66">
        <v>0.14170025784965681</v>
      </c>
      <c r="C88" s="66">
        <v>0.12411658763369829</v>
      </c>
      <c r="D88" s="66">
        <v>9.1018407623863096E-2</v>
      </c>
      <c r="F88" s="66">
        <v>0.19872000000000001</v>
      </c>
      <c r="G88" s="66">
        <v>0.18980042636394501</v>
      </c>
      <c r="H88" s="66">
        <v>0.1491997241973877</v>
      </c>
      <c r="I88" s="66"/>
      <c r="K88" s="66">
        <v>0.13730000000000001</v>
      </c>
      <c r="L88" s="66">
        <f>N88/100*R88</f>
        <v>0.13814749070631968</v>
      </c>
      <c r="M88" s="73"/>
      <c r="N88" s="122">
        <v>16.7</v>
      </c>
      <c r="O88" s="94"/>
      <c r="P88" s="136">
        <v>17.802</v>
      </c>
      <c r="Q88" s="136">
        <v>21.52</v>
      </c>
      <c r="R88" s="136">
        <f t="shared" si="0"/>
        <v>0.82723048327137549</v>
      </c>
    </row>
    <row r="89" spans="1:18" x14ac:dyDescent="0.25">
      <c r="A89" s="2">
        <f t="shared" si="2"/>
        <v>2015</v>
      </c>
      <c r="B89" s="66">
        <v>0.13763444903518479</v>
      </c>
      <c r="C89" s="66">
        <v>0.12029096374853651</v>
      </c>
      <c r="D89" s="66">
        <v>8.8076925707625153E-2</v>
      </c>
      <c r="F89" s="66">
        <v>0.19815000000000002</v>
      </c>
      <c r="G89" s="66">
        <v>0.18911042809486389</v>
      </c>
      <c r="H89" s="66">
        <v>0.14668060839176178</v>
      </c>
      <c r="I89" s="66"/>
      <c r="K89" s="66">
        <v>0.13469999999999999</v>
      </c>
      <c r="L89" s="66">
        <f>N89/100*R89</f>
        <v>0.13879218011674235</v>
      </c>
      <c r="M89" s="73"/>
      <c r="N89" s="122">
        <v>16.600000000000001</v>
      </c>
      <c r="O89" s="94"/>
      <c r="P89" s="136">
        <v>18.047999999999998</v>
      </c>
      <c r="Q89" s="136">
        <v>21.585999999999999</v>
      </c>
      <c r="R89" s="136">
        <f t="shared" si="0"/>
        <v>0.83609747058278516</v>
      </c>
    </row>
    <row r="90" spans="1:18" x14ac:dyDescent="0.25">
      <c r="A90" s="2">
        <f t="shared" si="2"/>
        <v>2016</v>
      </c>
      <c r="B90" s="66">
        <v>0.13419554909877796</v>
      </c>
      <c r="C90" s="66">
        <v>0.11705409518054577</v>
      </c>
      <c r="D90" s="66">
        <v>8.4921084405299385E-2</v>
      </c>
      <c r="F90" s="66">
        <v>0.19216999999999998</v>
      </c>
      <c r="G90" s="66">
        <v>0.18671123683452606</v>
      </c>
      <c r="H90" s="66">
        <v>0.14605778455734253</v>
      </c>
      <c r="I90" s="66"/>
      <c r="K90" s="66">
        <v>0.1318</v>
      </c>
      <c r="L90" s="66">
        <f>N90/100*R90</f>
        <v>0.1350248300467673</v>
      </c>
      <c r="M90" s="73"/>
      <c r="N90" s="122">
        <v>15.8</v>
      </c>
      <c r="O90" s="94"/>
      <c r="P90" s="136">
        <v>17.725000000000001</v>
      </c>
      <c r="Q90" s="136">
        <v>20.741</v>
      </c>
      <c r="R90" s="136">
        <f t="shared" si="0"/>
        <v>0.85458753194156512</v>
      </c>
    </row>
    <row r="91" spans="1:18" x14ac:dyDescent="0.25">
      <c r="A91" s="2">
        <f t="shared" si="2"/>
        <v>2017</v>
      </c>
      <c r="B91" s="66">
        <v>0.14138500814474045</v>
      </c>
      <c r="C91" s="66">
        <v>0.12352673167851266</v>
      </c>
      <c r="D91" s="66">
        <v>9.0910337052887355E-2</v>
      </c>
      <c r="F91" s="66">
        <v>0.20213999999999999</v>
      </c>
      <c r="G91" s="66">
        <v>0.19064128398895264</v>
      </c>
      <c r="H91" s="66">
        <v>0.14854991436004639</v>
      </c>
      <c r="I91" s="66"/>
      <c r="K91" s="66">
        <v>0.13220000000000001</v>
      </c>
      <c r="L91" s="66">
        <f>N91/100*R91</f>
        <v>0.13707992911346389</v>
      </c>
      <c r="M91" s="73"/>
      <c r="N91" s="122">
        <v>16.600000000000001</v>
      </c>
      <c r="O91" s="94"/>
      <c r="P91" s="136">
        <v>18.172999999999998</v>
      </c>
      <c r="Q91" s="136">
        <v>22.007000000000001</v>
      </c>
      <c r="R91" s="136">
        <f t="shared" si="0"/>
        <v>0.82578270550279442</v>
      </c>
    </row>
    <row r="92" spans="1:18" x14ac:dyDescent="0.25">
      <c r="A92" s="2">
        <f t="shared" si="2"/>
        <v>2018</v>
      </c>
      <c r="B92" s="66">
        <v>0.14229334164738572</v>
      </c>
      <c r="C92" s="66">
        <v>0.1246119129032093</v>
      </c>
      <c r="D92" s="66">
        <v>9.219328179621547E-2</v>
      </c>
      <c r="F92" s="66">
        <v>0.20482</v>
      </c>
      <c r="G92" s="66">
        <v>0.19258831441402435</v>
      </c>
      <c r="H92" s="66">
        <v>0.15296655893325806</v>
      </c>
      <c r="I92" s="66"/>
      <c r="K92" s="66">
        <v>0.1358</v>
      </c>
      <c r="L92" s="66">
        <f>N92/100*R92</f>
        <v>0.13869990438464691</v>
      </c>
      <c r="M92" s="73"/>
      <c r="N92" s="122">
        <v>16.600000000000001</v>
      </c>
      <c r="O92" s="94"/>
      <c r="P92" s="136">
        <v>18.350999999999999</v>
      </c>
      <c r="Q92" s="136">
        <v>21.963000000000001</v>
      </c>
      <c r="R92" s="136">
        <f t="shared" si="0"/>
        <v>0.83554159267859573</v>
      </c>
    </row>
    <row r="93" spans="1:18" x14ac:dyDescent="0.25">
      <c r="A93" s="2">
        <f t="shared" si="2"/>
        <v>2019</v>
      </c>
      <c r="B93" s="66">
        <v>0.13785770525864624</v>
      </c>
      <c r="C93" s="66">
        <v>0.12043808648654329</v>
      </c>
      <c r="D93" s="66">
        <v>8.8028759161501019E-2</v>
      </c>
      <c r="F93" s="66">
        <v>0.19431000000000001</v>
      </c>
      <c r="G93" s="66">
        <v>0.19077830016613007</v>
      </c>
      <c r="H93" s="66">
        <v>0.15138092637062073</v>
      </c>
      <c r="I93" s="66"/>
      <c r="K93" s="66">
        <v>0.12790000000000001</v>
      </c>
      <c r="L93" s="66">
        <f>N93/100*R93</f>
        <v>0.13225809960743509</v>
      </c>
      <c r="M93" s="73"/>
      <c r="N93" s="122">
        <v>15.9</v>
      </c>
      <c r="O93" s="94"/>
      <c r="P93" s="136">
        <v>17.587</v>
      </c>
      <c r="Q93" s="136">
        <v>21.143000000000001</v>
      </c>
      <c r="R93" s="136">
        <f t="shared" si="0"/>
        <v>0.83181194721657281</v>
      </c>
    </row>
    <row r="94" spans="1:18" x14ac:dyDescent="0.25">
      <c r="A94" s="53">
        <f t="shared" si="2"/>
        <v>2020</v>
      </c>
      <c r="B94" s="54"/>
      <c r="C94" s="54"/>
      <c r="D94" s="54"/>
      <c r="E94" s="54"/>
      <c r="F94" s="54"/>
      <c r="G94" s="54"/>
      <c r="H94" s="54"/>
      <c r="I94" s="54"/>
      <c r="J94" s="54"/>
      <c r="K94" s="98">
        <v>0.12470000000000001</v>
      </c>
      <c r="L94" s="98"/>
      <c r="N94" s="93"/>
      <c r="O94" s="94"/>
    </row>
    <row r="95" spans="1:18" x14ac:dyDescent="0.25">
      <c r="A95" s="2"/>
    </row>
    <row r="96" spans="1:18" x14ac:dyDescent="0.25">
      <c r="A96" s="2"/>
      <c r="N96" s="46" t="s">
        <v>113</v>
      </c>
    </row>
    <row r="97" spans="1:14" x14ac:dyDescent="0.25">
      <c r="M97" s="72"/>
      <c r="N97" s="123" t="s">
        <v>114</v>
      </c>
    </row>
    <row r="98" spans="1:14" x14ac:dyDescent="0.25">
      <c r="A98" s="70" t="s">
        <v>55</v>
      </c>
      <c r="B98" s="66">
        <f>B93-B36</f>
        <v>2.6440241437830483E-2</v>
      </c>
      <c r="C98" s="66">
        <f>C93-C36</f>
        <v>1.4037013240426111E-2</v>
      </c>
      <c r="D98" s="66">
        <f>D93-D36</f>
        <v>1.5950120181021515E-3</v>
      </c>
      <c r="E98" s="66"/>
      <c r="G98" t="s">
        <v>120</v>
      </c>
    </row>
    <row r="99" spans="1:14" x14ac:dyDescent="0.25">
      <c r="A99" s="70" t="s">
        <v>54</v>
      </c>
      <c r="B99" s="66">
        <f>B93-B53</f>
        <v>4.3786780320884691E-2</v>
      </c>
      <c r="C99" s="66">
        <f>C93-C53</f>
        <v>3.3548625268229215E-2</v>
      </c>
      <c r="D99" s="66">
        <f>D93-D53</f>
        <v>1.4359432838881844E-2</v>
      </c>
      <c r="E99" s="66"/>
      <c r="K99" s="71"/>
    </row>
    <row r="100" spans="1:14" x14ac:dyDescent="0.25">
      <c r="F100" s="65"/>
      <c r="G100" s="65"/>
      <c r="H100" s="65"/>
      <c r="J100" s="71" t="s">
        <v>56</v>
      </c>
    </row>
    <row r="101" spans="1:14" x14ac:dyDescent="0.25">
      <c r="A101" s="70" t="s">
        <v>55</v>
      </c>
      <c r="B101" s="69">
        <f>B98/B36</f>
        <v>0.2373078737490589</v>
      </c>
      <c r="C101" s="69">
        <f>C98/C36</f>
        <v>0.13192548545029223</v>
      </c>
      <c r="D101" s="69">
        <f>D98/D36</f>
        <v>1.8453579427210636E-2</v>
      </c>
    </row>
    <row r="102" spans="1:14" x14ac:dyDescent="0.25">
      <c r="A102" s="70" t="s">
        <v>54</v>
      </c>
      <c r="B102" s="69">
        <f>B99/B53</f>
        <v>0.46546560852733776</v>
      </c>
      <c r="C102" s="69">
        <f>C99/C53</f>
        <v>0.38610695471959061</v>
      </c>
      <c r="D102" s="69">
        <f>D99/D53</f>
        <v>0.19491739039390366</v>
      </c>
      <c r="E102" s="68"/>
      <c r="F102" s="68"/>
      <c r="G102" s="68"/>
    </row>
    <row r="106" spans="1:14" x14ac:dyDescent="0.25">
      <c r="A106" s="4"/>
      <c r="B106" s="4"/>
      <c r="C106" s="4"/>
      <c r="D106" s="4"/>
      <c r="E106" s="4"/>
      <c r="F106" s="4"/>
      <c r="G106" s="4"/>
      <c r="H106" s="4"/>
    </row>
    <row r="107" spans="1:14" x14ac:dyDescent="0.25">
      <c r="F107" s="67"/>
      <c r="H107" s="67"/>
    </row>
    <row r="108" spans="1:14" x14ac:dyDescent="0.25">
      <c r="F108" s="67"/>
      <c r="H108" s="67"/>
    </row>
    <row r="110" spans="1:14" x14ac:dyDescent="0.25">
      <c r="F110" s="67"/>
    </row>
    <row r="111" spans="1:14" x14ac:dyDescent="0.25">
      <c r="F111" s="67"/>
      <c r="G111" s="66"/>
      <c r="I111" s="66"/>
      <c r="J111" s="65"/>
    </row>
  </sheetData>
  <mergeCells count="2">
    <mergeCell ref="A28:H28"/>
    <mergeCell ref="B32:D32"/>
  </mergeCells>
  <hyperlinks>
    <hyperlink ref="N97" r:id="rId1" xr:uid="{A83A49FE-9A0B-40CC-A008-1158A5F945A3}"/>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BAEE-5FBC-4333-BE88-7EB9FC549616}">
  <dimension ref="A1:Q131"/>
  <sheetViews>
    <sheetView zoomScale="85" zoomScaleNormal="85" workbookViewId="0">
      <selection activeCell="A30" sqref="A30:M30"/>
    </sheetView>
  </sheetViews>
  <sheetFormatPr defaultColWidth="9.140625" defaultRowHeight="15" x14ac:dyDescent="0.25"/>
  <cols>
    <col min="1" max="1" width="15.5703125" customWidth="1"/>
    <col min="2" max="2" width="12" customWidth="1"/>
    <col min="3" max="3" width="11" customWidth="1"/>
    <col min="4" max="4" width="10.7109375" customWidth="1"/>
    <col min="5" max="5" width="10.42578125" customWidth="1"/>
    <col min="6" max="6" width="11.140625" customWidth="1"/>
    <col min="7" max="7" width="10.7109375" customWidth="1"/>
    <col min="8" max="11" width="11.140625" customWidth="1"/>
    <col min="12" max="12" width="11.140625" style="2" customWidth="1"/>
    <col min="13" max="16" width="11.140625" customWidth="1"/>
    <col min="18" max="18" width="14.85546875" bestFit="1" customWidth="1"/>
    <col min="22" max="22" width="13" customWidth="1"/>
    <col min="23" max="23" width="9" customWidth="1"/>
    <col min="25" max="25" width="14.28515625" customWidth="1"/>
    <col min="34" max="34" width="10" customWidth="1"/>
  </cols>
  <sheetData>
    <row r="1" spans="1:17" x14ac:dyDescent="0.25">
      <c r="A1" s="4" t="s">
        <v>80</v>
      </c>
    </row>
    <row r="2" spans="1:17" x14ac:dyDescent="0.25">
      <c r="A2" t="s">
        <v>82</v>
      </c>
      <c r="B2" s="28"/>
      <c r="C2" s="28"/>
      <c r="D2" s="28"/>
      <c r="E2" s="28"/>
      <c r="F2" s="28"/>
      <c r="G2" s="28"/>
      <c r="H2" s="28"/>
      <c r="I2" s="28"/>
      <c r="J2" t="s">
        <v>90</v>
      </c>
      <c r="K2" s="28"/>
      <c r="L2" s="28"/>
      <c r="M2" s="29"/>
    </row>
    <row r="3" spans="1:17" x14ac:dyDescent="0.25">
      <c r="B3" s="28"/>
      <c r="C3" s="28"/>
      <c r="D3" s="28"/>
      <c r="E3" s="28"/>
      <c r="F3" s="28"/>
      <c r="G3" s="28"/>
      <c r="H3" s="28"/>
      <c r="I3" s="28"/>
      <c r="J3" s="28"/>
      <c r="K3" s="28"/>
      <c r="L3" s="28"/>
      <c r="M3" s="29"/>
    </row>
    <row r="4" spans="1:17" x14ac:dyDescent="0.25">
      <c r="B4" s="28"/>
      <c r="C4" s="28"/>
      <c r="D4" s="28"/>
      <c r="E4" s="28"/>
      <c r="F4" s="28"/>
      <c r="G4" s="28"/>
      <c r="H4" s="28"/>
      <c r="I4" s="28"/>
      <c r="J4" s="28"/>
      <c r="K4" s="28"/>
      <c r="L4" s="28"/>
      <c r="M4" s="29"/>
    </row>
    <row r="5" spans="1:17" x14ac:dyDescent="0.25">
      <c r="B5" s="28"/>
      <c r="C5" s="28"/>
      <c r="D5" s="28"/>
      <c r="E5" s="28"/>
      <c r="F5" s="28"/>
      <c r="G5" s="28"/>
      <c r="H5" s="28"/>
      <c r="I5" s="28"/>
      <c r="J5" s="28"/>
      <c r="K5" s="28"/>
      <c r="L5" s="28"/>
      <c r="M5" s="29"/>
    </row>
    <row r="6" spans="1:17" x14ac:dyDescent="0.25">
      <c r="A6" s="33"/>
      <c r="B6" s="33"/>
      <c r="C6" s="33"/>
      <c r="D6" s="33"/>
      <c r="E6" s="33"/>
      <c r="F6" s="33"/>
      <c r="G6" s="33"/>
      <c r="H6" s="28"/>
      <c r="I6" s="28"/>
      <c r="J6" s="28"/>
      <c r="K6" s="28"/>
      <c r="L6" s="29"/>
      <c r="M6" s="28"/>
    </row>
    <row r="7" spans="1:17" x14ac:dyDescent="0.25">
      <c r="A7" s="33"/>
      <c r="B7" s="33"/>
      <c r="C7" s="33"/>
      <c r="D7" s="33"/>
      <c r="E7" s="33"/>
      <c r="F7" s="33"/>
      <c r="G7" s="33"/>
      <c r="H7" s="28"/>
      <c r="I7" s="28"/>
      <c r="J7" s="28"/>
      <c r="K7" s="28"/>
      <c r="L7" s="29"/>
      <c r="M7" s="28"/>
    </row>
    <row r="8" spans="1:17" x14ac:dyDescent="0.25">
      <c r="A8" s="33"/>
      <c r="B8" s="33"/>
      <c r="C8" s="33"/>
      <c r="D8" s="33"/>
      <c r="E8" s="33"/>
      <c r="F8" s="33"/>
      <c r="G8" s="33"/>
      <c r="H8" s="28"/>
      <c r="I8" s="28"/>
      <c r="J8" s="28"/>
      <c r="K8" s="28"/>
      <c r="L8" s="29"/>
      <c r="M8" s="28"/>
      <c r="Q8" s="27"/>
    </row>
    <row r="9" spans="1:17" x14ac:dyDescent="0.25">
      <c r="A9" s="27"/>
      <c r="B9" s="27"/>
      <c r="C9" s="27"/>
      <c r="D9" s="27"/>
      <c r="E9" s="27"/>
      <c r="F9" s="27"/>
      <c r="G9" s="27"/>
      <c r="H9" s="28"/>
      <c r="I9" s="28"/>
      <c r="J9" s="28"/>
      <c r="K9" s="28"/>
      <c r="L9" s="29"/>
      <c r="M9" s="28"/>
    </row>
    <row r="10" spans="1:17" x14ac:dyDescent="0.25">
      <c r="A10" s="27"/>
      <c r="B10" s="27"/>
      <c r="C10" s="27"/>
      <c r="D10" s="27"/>
      <c r="E10" s="27"/>
      <c r="F10" s="27"/>
      <c r="G10" s="27"/>
      <c r="H10" s="28"/>
      <c r="I10" s="28"/>
      <c r="J10" s="28"/>
      <c r="K10" s="28"/>
      <c r="L10" s="29"/>
      <c r="M10" s="28"/>
    </row>
    <row r="11" spans="1:17" x14ac:dyDescent="0.25">
      <c r="A11" s="27"/>
      <c r="B11" s="27"/>
      <c r="C11" s="27"/>
      <c r="D11" s="27"/>
      <c r="E11" s="27"/>
      <c r="F11" s="27"/>
      <c r="G11" s="27"/>
      <c r="H11" s="28"/>
      <c r="I11" s="28"/>
      <c r="J11" s="28"/>
      <c r="K11" s="28"/>
      <c r="L11" s="29"/>
      <c r="M11" s="28"/>
    </row>
    <row r="12" spans="1:17" x14ac:dyDescent="0.25">
      <c r="A12" s="30"/>
      <c r="B12" s="30"/>
      <c r="C12" s="30"/>
      <c r="D12" s="30"/>
      <c r="E12" s="30"/>
      <c r="F12" s="30"/>
      <c r="G12" s="30"/>
      <c r="H12" s="28"/>
      <c r="I12" s="28"/>
      <c r="J12" s="28"/>
      <c r="K12" s="28"/>
      <c r="L12" s="29"/>
      <c r="M12" s="28"/>
    </row>
    <row r="13" spans="1:17" x14ac:dyDescent="0.25">
      <c r="B13" s="28"/>
      <c r="C13" s="28"/>
      <c r="D13" s="28"/>
      <c r="E13" s="28"/>
      <c r="F13" s="28"/>
      <c r="G13" s="28"/>
      <c r="H13" s="28"/>
      <c r="I13" s="28"/>
      <c r="J13" s="28"/>
      <c r="K13" s="28"/>
      <c r="L13" s="29"/>
      <c r="M13" s="28"/>
    </row>
    <row r="14" spans="1:17" x14ac:dyDescent="0.25">
      <c r="B14" s="28"/>
      <c r="C14" s="28"/>
      <c r="D14" s="28"/>
      <c r="E14" s="28"/>
      <c r="F14" s="28"/>
      <c r="G14" s="28"/>
      <c r="H14" s="28"/>
      <c r="I14" s="28"/>
      <c r="J14" s="28"/>
      <c r="K14" s="28"/>
      <c r="L14" s="29"/>
      <c r="M14" s="28"/>
    </row>
    <row r="15" spans="1:17" x14ac:dyDescent="0.25">
      <c r="B15" s="28"/>
      <c r="C15" s="28"/>
      <c r="D15" s="28"/>
      <c r="E15" s="28"/>
      <c r="F15" s="28"/>
      <c r="G15" s="28"/>
      <c r="H15" s="28"/>
      <c r="I15" s="28"/>
      <c r="J15" s="28"/>
      <c r="K15" s="28"/>
      <c r="L15" s="29"/>
      <c r="M15" s="28"/>
    </row>
    <row r="16" spans="1:17" x14ac:dyDescent="0.25">
      <c r="B16" s="28"/>
      <c r="C16" s="28"/>
      <c r="D16" s="28"/>
      <c r="E16" s="28"/>
      <c r="F16" s="28"/>
      <c r="G16" s="28"/>
      <c r="H16" s="28"/>
      <c r="I16" s="28"/>
      <c r="J16" s="28"/>
      <c r="K16" s="28"/>
      <c r="L16" s="28"/>
      <c r="M16" s="29"/>
    </row>
    <row r="17" spans="1:16" x14ac:dyDescent="0.25">
      <c r="B17" s="28"/>
      <c r="C17" s="28"/>
      <c r="D17" s="28"/>
      <c r="E17" s="28"/>
      <c r="F17" s="28"/>
      <c r="G17" s="28"/>
      <c r="H17" s="28"/>
      <c r="I17" s="28"/>
      <c r="L17" s="28"/>
      <c r="M17" s="29"/>
      <c r="N17" s="28"/>
      <c r="O17" s="3"/>
    </row>
    <row r="18" spans="1:16" x14ac:dyDescent="0.25">
      <c r="A18" s="27"/>
      <c r="B18" s="31"/>
      <c r="C18" s="31"/>
      <c r="D18" s="31"/>
      <c r="E18" s="31"/>
      <c r="F18" s="31"/>
      <c r="G18" s="31"/>
      <c r="H18" s="28"/>
      <c r="I18" s="28"/>
      <c r="L18" s="29"/>
      <c r="M18" s="28"/>
      <c r="N18" s="28"/>
      <c r="O18" s="3"/>
    </row>
    <row r="19" spans="1:16" x14ac:dyDescent="0.25">
      <c r="A19" s="27"/>
      <c r="B19" s="31"/>
      <c r="C19" s="31"/>
      <c r="D19" s="31"/>
      <c r="E19" s="31"/>
      <c r="F19" s="31"/>
      <c r="G19" s="31"/>
      <c r="H19" s="28"/>
      <c r="I19" s="28"/>
      <c r="L19" s="29"/>
      <c r="M19" s="28"/>
      <c r="N19" s="28"/>
      <c r="O19" s="28"/>
    </row>
    <row r="20" spans="1:16" x14ac:dyDescent="0.25">
      <c r="A20" s="27"/>
      <c r="B20" s="31"/>
      <c r="C20" s="31"/>
      <c r="D20" s="31"/>
      <c r="E20" s="31"/>
      <c r="F20" s="31"/>
      <c r="G20" s="31"/>
      <c r="H20" s="30"/>
      <c r="I20" s="28"/>
      <c r="L20" s="29"/>
      <c r="M20" s="28"/>
      <c r="N20" s="28"/>
      <c r="O20" s="32"/>
    </row>
    <row r="21" spans="1:16" x14ac:dyDescent="0.25">
      <c r="A21" s="30"/>
      <c r="B21" s="30"/>
      <c r="C21" s="30"/>
      <c r="D21" s="30"/>
      <c r="E21" s="30"/>
      <c r="F21" s="30"/>
      <c r="G21" s="30"/>
      <c r="H21" s="28"/>
      <c r="I21" s="28"/>
      <c r="M21" s="28"/>
      <c r="N21" s="28"/>
      <c r="O21" s="6"/>
    </row>
    <row r="22" spans="1:16" x14ac:dyDescent="0.25">
      <c r="B22" s="28"/>
      <c r="C22" s="28"/>
      <c r="D22" s="28"/>
      <c r="E22" s="28"/>
      <c r="F22" s="28"/>
      <c r="G22" s="28"/>
      <c r="H22" s="28"/>
      <c r="I22" s="28"/>
      <c r="L22" s="29"/>
      <c r="M22" s="28"/>
      <c r="N22" s="28"/>
      <c r="O22" s="3"/>
    </row>
    <row r="23" spans="1:16" x14ac:dyDescent="0.25">
      <c r="B23" s="28"/>
      <c r="C23" s="28"/>
      <c r="D23" s="28"/>
      <c r="E23" s="28"/>
      <c r="F23" s="28"/>
      <c r="G23" s="28"/>
      <c r="H23" s="28"/>
      <c r="I23" s="28"/>
      <c r="J23" s="28"/>
      <c r="K23" s="3"/>
      <c r="L23" s="29"/>
      <c r="M23" s="28"/>
    </row>
    <row r="24" spans="1:16" x14ac:dyDescent="0.25">
      <c r="B24" s="28"/>
      <c r="C24" s="28"/>
      <c r="D24" s="28"/>
      <c r="E24" s="28"/>
      <c r="F24" s="28"/>
      <c r="G24" s="28"/>
      <c r="H24" s="28"/>
      <c r="I24" s="28"/>
      <c r="J24" s="28"/>
      <c r="K24" s="28"/>
      <c r="L24" s="29"/>
      <c r="M24" s="28"/>
    </row>
    <row r="25" spans="1:16" x14ac:dyDescent="0.25">
      <c r="B25" s="28"/>
      <c r="C25" s="28"/>
      <c r="D25" s="28"/>
      <c r="E25" s="28"/>
      <c r="F25" s="28"/>
      <c r="G25" s="28"/>
      <c r="H25" s="28"/>
      <c r="I25" s="28"/>
      <c r="J25" s="28"/>
      <c r="K25" s="28"/>
      <c r="L25" s="29"/>
      <c r="M25" s="28"/>
    </row>
    <row r="26" spans="1:16" x14ac:dyDescent="0.25">
      <c r="B26" s="28"/>
      <c r="C26" s="28"/>
      <c r="D26" s="28"/>
      <c r="E26" s="28"/>
      <c r="F26" s="28"/>
      <c r="G26" s="28"/>
      <c r="H26" s="28"/>
      <c r="I26" s="28"/>
      <c r="J26" s="28"/>
      <c r="K26" s="28"/>
      <c r="L26" s="29"/>
      <c r="M26" s="28"/>
    </row>
    <row r="27" spans="1:16" x14ac:dyDescent="0.25">
      <c r="A27" s="27"/>
      <c r="B27" s="31"/>
      <c r="C27" s="31"/>
      <c r="D27" s="31"/>
      <c r="E27" s="31"/>
      <c r="F27" s="31"/>
      <c r="G27" s="31"/>
      <c r="H27" s="28"/>
      <c r="I27" s="28"/>
      <c r="K27" s="28"/>
      <c r="L27" s="29"/>
      <c r="M27" s="28"/>
    </row>
    <row r="28" spans="1:16" x14ac:dyDescent="0.25">
      <c r="A28" s="27"/>
      <c r="B28" s="31"/>
      <c r="C28" s="31"/>
      <c r="D28" s="31"/>
      <c r="E28" s="31"/>
      <c r="F28" s="31"/>
      <c r="G28" s="31"/>
      <c r="H28" s="28"/>
      <c r="I28" s="28"/>
      <c r="K28" s="28"/>
      <c r="L28" s="29"/>
      <c r="M28" s="28"/>
    </row>
    <row r="29" spans="1:16" ht="33" customHeight="1" x14ac:dyDescent="0.25">
      <c r="A29" s="127" t="s">
        <v>88</v>
      </c>
      <c r="B29" s="127"/>
      <c r="C29" s="127"/>
      <c r="D29" s="127"/>
      <c r="E29" s="127"/>
      <c r="F29" s="127"/>
      <c r="G29" s="127"/>
      <c r="H29" s="127"/>
      <c r="I29" s="127"/>
      <c r="J29" s="127"/>
      <c r="K29" s="127"/>
      <c r="L29" s="127"/>
      <c r="M29" s="127"/>
      <c r="O29" s="27"/>
      <c r="P29" s="27"/>
    </row>
    <row r="30" spans="1:16" x14ac:dyDescent="0.25">
      <c r="A30" s="131" t="s">
        <v>89</v>
      </c>
      <c r="B30" s="131"/>
      <c r="C30" s="131"/>
      <c r="D30" s="131"/>
      <c r="E30" s="131"/>
      <c r="F30" s="131"/>
      <c r="G30" s="131"/>
      <c r="H30" s="131"/>
      <c r="I30" s="131"/>
      <c r="J30" s="131"/>
      <c r="K30" s="131"/>
      <c r="L30" s="131"/>
      <c r="M30" s="131"/>
    </row>
    <row r="31" spans="1:16" x14ac:dyDescent="0.25">
      <c r="A31" s="7"/>
      <c r="B31" s="25"/>
      <c r="C31" s="25"/>
      <c r="D31" s="25"/>
      <c r="E31" s="26"/>
      <c r="F31" s="25"/>
      <c r="G31" s="25"/>
      <c r="H31" s="25"/>
      <c r="I31" s="25"/>
      <c r="K31" s="23"/>
      <c r="L31" s="24"/>
      <c r="O31" s="23"/>
    </row>
    <row r="32" spans="1:16" x14ac:dyDescent="0.25">
      <c r="A32" s="7"/>
      <c r="B32" s="25"/>
      <c r="C32" s="25"/>
      <c r="D32" s="25"/>
      <c r="E32" s="26"/>
      <c r="F32" s="25"/>
      <c r="G32" s="25"/>
      <c r="H32" s="25"/>
      <c r="I32" s="25"/>
      <c r="K32" s="23"/>
      <c r="L32" s="24"/>
      <c r="N32" s="24"/>
      <c r="O32" s="23"/>
    </row>
    <row r="33" spans="1:15" x14ac:dyDescent="0.25">
      <c r="K33" s="23"/>
      <c r="L33" s="24"/>
      <c r="M33" s="23"/>
      <c r="N33" s="24"/>
      <c r="O33" s="23"/>
    </row>
    <row r="34" spans="1:15" x14ac:dyDescent="0.25">
      <c r="A34" s="7"/>
      <c r="B34" s="22"/>
      <c r="C34" s="22"/>
    </row>
    <row r="35" spans="1:15" x14ac:dyDescent="0.25">
      <c r="A35" s="5" t="s">
        <v>23</v>
      </c>
      <c r="B35" s="7"/>
    </row>
    <row r="36" spans="1:15" ht="51" x14ac:dyDescent="0.25">
      <c r="A36" s="16"/>
      <c r="B36" s="15" t="s">
        <v>22</v>
      </c>
      <c r="C36" s="15" t="s">
        <v>21</v>
      </c>
      <c r="D36" s="15"/>
      <c r="E36" s="15"/>
      <c r="K36" s="21"/>
      <c r="L36" s="21"/>
    </row>
    <row r="37" spans="1:15" x14ac:dyDescent="0.25">
      <c r="A37" s="7" t="s">
        <v>15</v>
      </c>
      <c r="B37" s="6">
        <v>9</v>
      </c>
      <c r="C37" s="6">
        <v>10.672005050021543</v>
      </c>
      <c r="D37" s="6"/>
      <c r="E37" s="6"/>
      <c r="I37" s="6"/>
      <c r="K37" s="20"/>
      <c r="L37" s="19"/>
    </row>
    <row r="38" spans="1:15" x14ac:dyDescent="0.25">
      <c r="A38" s="7" t="s">
        <v>81</v>
      </c>
      <c r="B38" s="6">
        <v>30</v>
      </c>
      <c r="C38" s="6">
        <v>24.287112047377509</v>
      </c>
      <c r="D38" s="6"/>
      <c r="E38" s="6"/>
      <c r="I38" s="6"/>
      <c r="K38" s="20"/>
      <c r="L38" s="19"/>
    </row>
    <row r="39" spans="1:15" x14ac:dyDescent="0.25">
      <c r="A39" s="7" t="s">
        <v>12</v>
      </c>
      <c r="B39" s="6">
        <v>16</v>
      </c>
      <c r="C39" s="6">
        <v>15.301278429117948</v>
      </c>
      <c r="D39" s="6"/>
      <c r="E39" s="6"/>
      <c r="I39" s="6"/>
      <c r="K39" s="17"/>
      <c r="L39" s="17"/>
    </row>
    <row r="40" spans="1:15" x14ac:dyDescent="0.25">
      <c r="A40" s="7" t="s">
        <v>11</v>
      </c>
      <c r="B40" s="6">
        <v>16</v>
      </c>
      <c r="C40" s="6">
        <v>16.401041958586077</v>
      </c>
      <c r="D40" s="6"/>
      <c r="E40" s="6"/>
      <c r="I40" s="6"/>
      <c r="K40" s="17"/>
      <c r="L40" s="17"/>
    </row>
    <row r="41" spans="1:15" x14ac:dyDescent="0.25">
      <c r="A41" s="7" t="s">
        <v>10</v>
      </c>
      <c r="B41" s="6">
        <v>8</v>
      </c>
      <c r="C41" s="6">
        <v>8.6954794766497194</v>
      </c>
      <c r="D41" s="6"/>
      <c r="E41" s="6"/>
      <c r="I41" s="6"/>
      <c r="K41" s="17"/>
      <c r="L41" s="17"/>
    </row>
    <row r="42" spans="1:15" x14ac:dyDescent="0.25">
      <c r="A42" s="7" t="s">
        <v>9</v>
      </c>
      <c r="B42" s="6">
        <v>5</v>
      </c>
      <c r="C42" s="6">
        <v>7.0165588170696038</v>
      </c>
      <c r="D42" s="6"/>
      <c r="E42" s="6"/>
      <c r="I42" s="6"/>
      <c r="K42" s="17"/>
      <c r="L42" s="17"/>
    </row>
    <row r="43" spans="1:15" x14ac:dyDescent="0.25">
      <c r="A43" s="7" t="s">
        <v>8</v>
      </c>
      <c r="B43" s="6">
        <v>10</v>
      </c>
      <c r="C43" s="6">
        <v>10.153759574335023</v>
      </c>
      <c r="D43" s="6"/>
      <c r="E43" s="6"/>
      <c r="I43" s="6"/>
      <c r="K43" s="17"/>
      <c r="L43" s="17"/>
    </row>
    <row r="44" spans="1:15" x14ac:dyDescent="0.25">
      <c r="A44" s="7" t="s">
        <v>7</v>
      </c>
      <c r="B44" s="6">
        <v>2</v>
      </c>
      <c r="C44" s="6">
        <v>2.199227583291377</v>
      </c>
      <c r="D44" s="6"/>
      <c r="E44" s="6"/>
      <c r="I44" s="6"/>
      <c r="K44" s="17"/>
      <c r="L44" s="17"/>
    </row>
    <row r="45" spans="1:15" x14ac:dyDescent="0.25">
      <c r="A45" s="7" t="s">
        <v>6</v>
      </c>
      <c r="B45" s="6">
        <v>3</v>
      </c>
      <c r="C45" s="6">
        <v>5.2735370635512053</v>
      </c>
      <c r="D45" s="6"/>
      <c r="E45" s="6"/>
      <c r="I45" s="6"/>
      <c r="K45" s="17"/>
      <c r="L45" s="17"/>
    </row>
    <row r="46" spans="1:15" x14ac:dyDescent="0.25">
      <c r="A46" s="7" t="s">
        <v>5</v>
      </c>
      <c r="B46" s="9">
        <f>SUM(B37:B45)</f>
        <v>99</v>
      </c>
      <c r="C46" s="9">
        <f>SUM(C37:C45)</f>
        <v>100.00000000000001</v>
      </c>
      <c r="D46" s="9"/>
      <c r="E46" s="9"/>
      <c r="I46" s="6"/>
      <c r="K46" s="18"/>
      <c r="L46" s="18"/>
    </row>
    <row r="47" spans="1:15" x14ac:dyDescent="0.25">
      <c r="B47" s="6"/>
      <c r="C47" s="6"/>
      <c r="D47" s="6"/>
      <c r="E47" s="6"/>
      <c r="I47" s="6"/>
      <c r="K47" s="18"/>
      <c r="L47" s="18"/>
    </row>
    <row r="48" spans="1:15" x14ac:dyDescent="0.25">
      <c r="A48" s="7" t="s">
        <v>4</v>
      </c>
      <c r="B48" s="17">
        <f>SUM(B44:B45)</f>
        <v>5</v>
      </c>
      <c r="C48" s="17">
        <f>SUM(C44:C45)</f>
        <v>7.4727646468425828</v>
      </c>
      <c r="D48" s="17"/>
      <c r="E48" s="6"/>
      <c r="I48" s="6"/>
      <c r="K48" s="18"/>
      <c r="L48" s="18"/>
    </row>
    <row r="49" spans="1:14" x14ac:dyDescent="0.25">
      <c r="I49" s="6"/>
      <c r="K49" s="18"/>
      <c r="L49" s="18"/>
    </row>
    <row r="50" spans="1:14" x14ac:dyDescent="0.25">
      <c r="A50" s="5" t="s">
        <v>20</v>
      </c>
      <c r="B50" s="7"/>
      <c r="I50" s="6"/>
      <c r="K50" s="18"/>
      <c r="L50" s="18"/>
    </row>
    <row r="51" spans="1:14" ht="76.5" x14ac:dyDescent="0.25">
      <c r="A51" s="16"/>
      <c r="B51" s="15" t="s">
        <v>17</v>
      </c>
      <c r="C51" s="15" t="s">
        <v>16</v>
      </c>
      <c r="E51" s="15"/>
      <c r="I51" s="6"/>
      <c r="K51" s="18"/>
      <c r="L51" s="18"/>
      <c r="N51" s="13"/>
    </row>
    <row r="52" spans="1:14" x14ac:dyDescent="0.25">
      <c r="A52" s="7" t="s">
        <v>15</v>
      </c>
      <c r="B52" s="6">
        <v>8.9850273035216706</v>
      </c>
      <c r="C52" s="12">
        <v>5</v>
      </c>
      <c r="D52" t="s">
        <v>14</v>
      </c>
      <c r="E52" s="6"/>
      <c r="I52" s="6"/>
      <c r="K52" s="18"/>
      <c r="L52" s="18"/>
      <c r="N52" s="10"/>
    </row>
    <row r="53" spans="1:14" x14ac:dyDescent="0.25">
      <c r="A53" s="7" t="s">
        <v>81</v>
      </c>
      <c r="B53" s="6">
        <v>7.6232680575886489</v>
      </c>
      <c r="C53" s="12">
        <v>9</v>
      </c>
      <c r="E53" s="6"/>
      <c r="I53" s="6"/>
      <c r="K53" s="18"/>
      <c r="L53" s="18"/>
      <c r="N53" s="2"/>
    </row>
    <row r="54" spans="1:14" x14ac:dyDescent="0.25">
      <c r="A54" s="7" t="s">
        <v>12</v>
      </c>
      <c r="B54" s="6">
        <v>12.806777612154283</v>
      </c>
      <c r="C54" s="6">
        <v>13</v>
      </c>
      <c r="E54" s="6"/>
      <c r="I54" s="6"/>
      <c r="K54" s="18"/>
      <c r="L54" s="18"/>
      <c r="N54" s="2"/>
    </row>
    <row r="55" spans="1:14" x14ac:dyDescent="0.25">
      <c r="A55" s="7" t="s">
        <v>11</v>
      </c>
      <c r="B55" s="6">
        <v>20.735057089930208</v>
      </c>
      <c r="C55" s="6">
        <v>20</v>
      </c>
      <c r="E55" s="6"/>
      <c r="I55" s="6"/>
      <c r="K55" s="18"/>
      <c r="L55" s="18"/>
      <c r="N55" s="2"/>
    </row>
    <row r="56" spans="1:14" x14ac:dyDescent="0.25">
      <c r="A56" s="7" t="s">
        <v>10</v>
      </c>
      <c r="B56" s="6">
        <v>14.326819915932953</v>
      </c>
      <c r="C56" s="6">
        <v>13.8</v>
      </c>
      <c r="E56" s="6"/>
      <c r="I56" s="6"/>
      <c r="K56" s="18"/>
      <c r="L56" s="18"/>
      <c r="N56" s="2"/>
    </row>
    <row r="57" spans="1:14" x14ac:dyDescent="0.25">
      <c r="A57" s="7" t="s">
        <v>9</v>
      </c>
      <c r="B57" s="6">
        <v>10.74334847716778</v>
      </c>
      <c r="C57" s="6">
        <v>10.9</v>
      </c>
      <c r="E57" s="6"/>
      <c r="I57" s="6"/>
      <c r="K57" s="18"/>
      <c r="L57" s="18"/>
      <c r="N57" s="2"/>
    </row>
    <row r="58" spans="1:14" x14ac:dyDescent="0.25">
      <c r="A58" s="7" t="s">
        <v>8</v>
      </c>
      <c r="B58" s="6">
        <v>13.558045800798535</v>
      </c>
      <c r="C58" s="6">
        <v>13.6</v>
      </c>
      <c r="E58" s="6"/>
      <c r="I58" s="6"/>
      <c r="K58" s="18"/>
      <c r="L58" s="18"/>
      <c r="N58" s="2"/>
    </row>
    <row r="59" spans="1:14" x14ac:dyDescent="0.25">
      <c r="A59" s="7" t="s">
        <v>7</v>
      </c>
      <c r="B59" s="6">
        <v>2.5455490886209526</v>
      </c>
      <c r="C59" s="6">
        <v>3.6</v>
      </c>
      <c r="E59" s="6"/>
      <c r="I59" s="6"/>
      <c r="K59" s="18"/>
      <c r="L59" s="18"/>
      <c r="N59" s="2"/>
    </row>
    <row r="60" spans="1:14" x14ac:dyDescent="0.25">
      <c r="A60" s="7" t="s">
        <v>6</v>
      </c>
      <c r="B60" s="6">
        <v>8.6761066542849754</v>
      </c>
      <c r="C60" s="6">
        <v>11</v>
      </c>
      <c r="E60" s="6"/>
      <c r="I60" s="6"/>
      <c r="K60" s="18"/>
      <c r="L60" s="18"/>
      <c r="N60" s="10"/>
    </row>
    <row r="61" spans="1:14" x14ac:dyDescent="0.25">
      <c r="A61" s="7" t="s">
        <v>5</v>
      </c>
      <c r="B61" s="9">
        <f>SUM(B52:B60)</f>
        <v>100.00000000000003</v>
      </c>
      <c r="C61" s="9">
        <f>SUM(C52:C60)</f>
        <v>99.899999999999991</v>
      </c>
      <c r="E61" s="9"/>
      <c r="I61" s="6"/>
      <c r="K61" s="18"/>
      <c r="L61" s="18"/>
      <c r="N61" s="2"/>
    </row>
    <row r="62" spans="1:14" ht="8.25" customHeight="1" x14ac:dyDescent="0.25">
      <c r="B62" s="6"/>
      <c r="C62" s="6"/>
      <c r="E62" s="6"/>
      <c r="I62" s="6"/>
      <c r="K62" s="18"/>
      <c r="L62" s="18"/>
      <c r="N62" s="2"/>
    </row>
    <row r="63" spans="1:14" x14ac:dyDescent="0.25">
      <c r="A63" s="7" t="s">
        <v>4</v>
      </c>
      <c r="B63" s="6">
        <f>SUM(B59:B60)</f>
        <v>11.221655742905927</v>
      </c>
      <c r="C63" s="6">
        <f>SUM(C59:C60)</f>
        <v>14.6</v>
      </c>
      <c r="E63" s="6"/>
      <c r="I63" s="6"/>
      <c r="K63" s="18"/>
      <c r="L63" s="18"/>
      <c r="N63" s="2"/>
    </row>
    <row r="64" spans="1:14" x14ac:dyDescent="0.25">
      <c r="I64" s="6"/>
      <c r="K64" s="18"/>
      <c r="L64" s="18"/>
    </row>
    <row r="65" spans="1:12" x14ac:dyDescent="0.25">
      <c r="I65" s="6"/>
      <c r="K65" s="18"/>
      <c r="L65" s="18"/>
    </row>
    <row r="66" spans="1:12" x14ac:dyDescent="0.25">
      <c r="A66" s="5"/>
      <c r="I66" s="6"/>
      <c r="K66" s="18"/>
      <c r="L66" s="18"/>
    </row>
    <row r="67" spans="1:12" x14ac:dyDescent="0.25">
      <c r="B67" s="3"/>
      <c r="I67" s="6"/>
      <c r="K67" s="18"/>
      <c r="L67" s="18"/>
    </row>
    <row r="68" spans="1:12" x14ac:dyDescent="0.25">
      <c r="I68" s="6"/>
      <c r="K68" s="18"/>
      <c r="L68" s="18"/>
    </row>
    <row r="69" spans="1:12" x14ac:dyDescent="0.25">
      <c r="B69" s="3"/>
      <c r="I69" s="6"/>
      <c r="K69" s="18"/>
      <c r="L69" s="18"/>
    </row>
    <row r="70" spans="1:12" x14ac:dyDescent="0.25">
      <c r="B70" s="3"/>
      <c r="I70" s="6"/>
      <c r="K70" s="18"/>
      <c r="L70" s="18"/>
    </row>
    <row r="71" spans="1:12" x14ac:dyDescent="0.25">
      <c r="B71" s="3"/>
      <c r="I71" s="6"/>
      <c r="K71" s="18"/>
      <c r="L71" s="18"/>
    </row>
    <row r="72" spans="1:12" x14ac:dyDescent="0.25">
      <c r="B72" s="3"/>
      <c r="I72" s="6"/>
      <c r="K72" s="18"/>
      <c r="L72" s="18"/>
    </row>
    <row r="73" spans="1:12" x14ac:dyDescent="0.25">
      <c r="B73" s="3"/>
      <c r="I73" s="6"/>
      <c r="K73" s="18"/>
      <c r="L73" s="18"/>
    </row>
    <row r="74" spans="1:12" x14ac:dyDescent="0.25">
      <c r="B74" s="3"/>
      <c r="I74" s="6"/>
      <c r="K74" s="18"/>
      <c r="L74" s="18"/>
    </row>
    <row r="75" spans="1:12" x14ac:dyDescent="0.25">
      <c r="B75" s="3"/>
      <c r="I75" s="6"/>
      <c r="K75" s="18"/>
      <c r="L75" s="18"/>
    </row>
    <row r="76" spans="1:12" x14ac:dyDescent="0.25">
      <c r="B76" s="3"/>
      <c r="I76" s="6"/>
      <c r="K76" s="18"/>
      <c r="L76" s="18"/>
    </row>
    <row r="77" spans="1:12" x14ac:dyDescent="0.25">
      <c r="B77" s="3"/>
      <c r="I77" s="6"/>
      <c r="K77" s="18"/>
      <c r="L77" s="18"/>
    </row>
    <row r="78" spans="1:12" x14ac:dyDescent="0.25">
      <c r="B78" s="3"/>
      <c r="I78" s="6"/>
      <c r="K78" s="18"/>
      <c r="L78" s="18"/>
    </row>
    <row r="79" spans="1:12" x14ac:dyDescent="0.25">
      <c r="B79" s="3"/>
      <c r="I79" s="6"/>
      <c r="K79" s="18"/>
      <c r="L79" s="18"/>
    </row>
    <row r="80" spans="1:12" x14ac:dyDescent="0.25">
      <c r="B80" s="3"/>
      <c r="I80" s="6"/>
      <c r="K80" s="18"/>
      <c r="L80" s="18"/>
    </row>
    <row r="81" spans="2:12" x14ac:dyDescent="0.25">
      <c r="B81" s="3"/>
      <c r="I81" s="6"/>
      <c r="K81" s="18"/>
      <c r="L81" s="18"/>
    </row>
    <row r="82" spans="2:12" x14ac:dyDescent="0.25">
      <c r="B82" s="3"/>
      <c r="I82" s="6"/>
      <c r="K82" s="18"/>
      <c r="L82" s="18"/>
    </row>
    <row r="83" spans="2:12" x14ac:dyDescent="0.25">
      <c r="B83" s="3"/>
    </row>
    <row r="84" spans="2:12" x14ac:dyDescent="0.25">
      <c r="B84" s="3"/>
    </row>
    <row r="85" spans="2:12" x14ac:dyDescent="0.25">
      <c r="B85" s="3"/>
    </row>
    <row r="86" spans="2:12" x14ac:dyDescent="0.25">
      <c r="B86" s="3"/>
    </row>
    <row r="87" spans="2:12" x14ac:dyDescent="0.25">
      <c r="B87" s="3"/>
    </row>
    <row r="88" spans="2:12" x14ac:dyDescent="0.25">
      <c r="B88" s="3"/>
    </row>
    <row r="89" spans="2:12" x14ac:dyDescent="0.25">
      <c r="B89" s="3"/>
    </row>
    <row r="90" spans="2:12" x14ac:dyDescent="0.25">
      <c r="B90" s="3"/>
    </row>
    <row r="91" spans="2:12" x14ac:dyDescent="0.25">
      <c r="B91" s="3"/>
    </row>
    <row r="92" spans="2:12" x14ac:dyDescent="0.25">
      <c r="B92" s="3"/>
    </row>
    <row r="93" spans="2:12" x14ac:dyDescent="0.25">
      <c r="B93" s="3"/>
    </row>
    <row r="94" spans="2:12" x14ac:dyDescent="0.25">
      <c r="B94" s="3"/>
    </row>
    <row r="95" spans="2:12" x14ac:dyDescent="0.25">
      <c r="B95" s="3"/>
    </row>
    <row r="96" spans="2:12"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1:2" x14ac:dyDescent="0.25">
      <c r="B113" s="3"/>
    </row>
    <row r="114" spans="1:2" x14ac:dyDescent="0.25">
      <c r="B114" s="3"/>
    </row>
    <row r="115" spans="1:2" x14ac:dyDescent="0.25">
      <c r="B115" s="3"/>
    </row>
    <row r="116" spans="1:2" x14ac:dyDescent="0.25">
      <c r="B116" s="3"/>
    </row>
    <row r="117" spans="1:2" x14ac:dyDescent="0.25">
      <c r="B117" s="3"/>
    </row>
    <row r="118" spans="1:2" x14ac:dyDescent="0.25">
      <c r="B118" s="3"/>
    </row>
    <row r="119" spans="1:2" x14ac:dyDescent="0.25">
      <c r="B119" s="3"/>
    </row>
    <row r="120" spans="1:2" x14ac:dyDescent="0.25">
      <c r="B120" s="3"/>
    </row>
    <row r="121" spans="1:2" x14ac:dyDescent="0.25">
      <c r="B121" s="3"/>
    </row>
    <row r="122" spans="1:2" x14ac:dyDescent="0.25">
      <c r="B122" s="3"/>
    </row>
    <row r="123" spans="1:2" x14ac:dyDescent="0.25">
      <c r="B123" s="3"/>
    </row>
    <row r="124" spans="1:2" x14ac:dyDescent="0.25">
      <c r="B124" s="3"/>
    </row>
    <row r="125" spans="1:2" x14ac:dyDescent="0.25">
      <c r="B125" s="3"/>
    </row>
    <row r="126" spans="1:2" x14ac:dyDescent="0.25">
      <c r="B126" s="3"/>
    </row>
    <row r="128" spans="1:2" x14ac:dyDescent="0.25">
      <c r="A128" s="4" t="s">
        <v>3</v>
      </c>
    </row>
    <row r="129" spans="1:2" x14ac:dyDescent="0.25">
      <c r="A129" t="s">
        <v>2</v>
      </c>
      <c r="B129" s="3" t="e">
        <f>AVERAGE(B67:B76)</f>
        <v>#DIV/0!</v>
      </c>
    </row>
    <row r="130" spans="1:2" x14ac:dyDescent="0.25">
      <c r="A130" t="s">
        <v>1</v>
      </c>
      <c r="B130" s="3" t="e">
        <f>AVERAGE(B117:B126)</f>
        <v>#DIV/0!</v>
      </c>
    </row>
    <row r="131" spans="1:2" x14ac:dyDescent="0.25">
      <c r="A131" t="s">
        <v>0</v>
      </c>
      <c r="B131" s="3" t="e">
        <f>AVERAGE(B67:B126)</f>
        <v>#DIV/0!</v>
      </c>
    </row>
  </sheetData>
  <mergeCells count="2">
    <mergeCell ref="A29:M29"/>
    <mergeCell ref="A30:M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CD15-A9C3-4D5B-9833-D385535F9CAC}">
  <dimension ref="A1:AG110"/>
  <sheetViews>
    <sheetView zoomScale="85" zoomScaleNormal="85" workbookViewId="0">
      <selection activeCell="C48" sqref="C48"/>
    </sheetView>
  </sheetViews>
  <sheetFormatPr defaultColWidth="9.140625" defaultRowHeight="15" x14ac:dyDescent="0.25"/>
  <cols>
    <col min="2" max="2" width="11" customWidth="1"/>
    <col min="3" max="3" width="11.7109375" customWidth="1"/>
    <col min="4" max="4" width="10.7109375" customWidth="1"/>
    <col min="7" max="7" width="10.28515625" customWidth="1"/>
    <col min="8" max="8" width="12.28515625" customWidth="1"/>
    <col min="9" max="9" width="2.7109375" customWidth="1"/>
    <col min="10" max="10" width="8.7109375" customWidth="1"/>
    <col min="11" max="11" width="12" customWidth="1"/>
    <col min="12" max="12" width="11.140625" customWidth="1"/>
    <col min="13" max="13" width="10" customWidth="1"/>
    <col min="14" max="14" width="9.28515625" customWidth="1"/>
    <col min="15" max="16" width="11.140625" customWidth="1"/>
    <col min="17" max="17" width="12" customWidth="1"/>
    <col min="18" max="19" width="11.5703125" customWidth="1"/>
    <col min="20" max="20" width="13.140625" customWidth="1"/>
    <col min="21" max="21" width="11.5703125" customWidth="1"/>
    <col min="23" max="23" width="12.85546875" customWidth="1"/>
    <col min="25" max="25" width="2.5703125" customWidth="1"/>
    <col min="26" max="27" width="9.28515625" customWidth="1"/>
    <col min="28" max="28" width="3" customWidth="1"/>
  </cols>
  <sheetData>
    <row r="1" spans="1:22" x14ac:dyDescent="0.25">
      <c r="A1" s="118" t="s">
        <v>108</v>
      </c>
    </row>
    <row r="2" spans="1:22" ht="47.25" customHeight="1" x14ac:dyDescent="0.25">
      <c r="A2" s="132" t="s">
        <v>107</v>
      </c>
      <c r="B2" s="132"/>
      <c r="C2" s="132"/>
      <c r="D2" s="132"/>
      <c r="E2" s="132"/>
      <c r="F2" s="132"/>
      <c r="G2" s="132"/>
      <c r="H2" s="132"/>
      <c r="I2" s="132"/>
      <c r="J2" s="132"/>
      <c r="K2" s="132"/>
      <c r="L2" s="132"/>
      <c r="M2" s="132"/>
      <c r="N2" s="117"/>
      <c r="O2" s="117"/>
      <c r="P2" s="117"/>
      <c r="Q2" s="117"/>
      <c r="R2" s="117"/>
      <c r="S2" s="117"/>
      <c r="T2" s="117"/>
      <c r="U2" s="117"/>
      <c r="V2" s="117"/>
    </row>
    <row r="34" spans="1:33" ht="63" customHeight="1" x14ac:dyDescent="0.25">
      <c r="A34" s="127" t="s">
        <v>105</v>
      </c>
      <c r="B34" s="127"/>
      <c r="C34" s="127"/>
      <c r="D34" s="127"/>
      <c r="E34" s="127"/>
      <c r="F34" s="127"/>
      <c r="G34" s="127"/>
      <c r="H34" s="127"/>
    </row>
    <row r="35" spans="1:33" x14ac:dyDescent="0.25">
      <c r="A35" s="63" t="s">
        <v>106</v>
      </c>
    </row>
    <row r="36" spans="1:33" x14ac:dyDescent="0.25">
      <c r="A36" s="84"/>
    </row>
    <row r="37" spans="1:33" x14ac:dyDescent="0.25">
      <c r="A37" s="84"/>
    </row>
    <row r="38" spans="1:33" x14ac:dyDescent="0.25">
      <c r="A38" s="116"/>
      <c r="B38" s="54"/>
      <c r="C38" s="54"/>
      <c r="D38" s="54"/>
      <c r="E38" s="54"/>
      <c r="F38" s="54"/>
      <c r="G38" s="54"/>
      <c r="H38" s="54"/>
      <c r="I38" s="54"/>
      <c r="J38" s="54"/>
      <c r="K38" s="54"/>
      <c r="L38" s="54"/>
      <c r="M38" s="54"/>
      <c r="N38" s="54"/>
      <c r="O38" s="54"/>
      <c r="P38" s="54"/>
    </row>
    <row r="39" spans="1:33" x14ac:dyDescent="0.25">
      <c r="B39" s="133" t="s">
        <v>104</v>
      </c>
      <c r="C39" s="133"/>
      <c r="D39" s="133"/>
      <c r="E39" s="133"/>
      <c r="F39" s="133"/>
      <c r="G39" s="133"/>
      <c r="H39" s="133"/>
      <c r="J39" s="133" t="s">
        <v>103</v>
      </c>
      <c r="K39" s="133"/>
      <c r="L39" s="133"/>
      <c r="M39" s="133"/>
      <c r="N39" s="133"/>
      <c r="O39" s="133"/>
      <c r="P39" s="133"/>
    </row>
    <row r="40" spans="1:33" ht="73.5" customHeight="1" x14ac:dyDescent="0.25">
      <c r="A40" s="115"/>
      <c r="B40" s="113" t="s">
        <v>102</v>
      </c>
      <c r="C40" s="112" t="s">
        <v>101</v>
      </c>
      <c r="D40" s="112" t="s">
        <v>100</v>
      </c>
      <c r="E40" s="112" t="s">
        <v>99</v>
      </c>
      <c r="F40" s="112" t="s">
        <v>98</v>
      </c>
      <c r="G40" s="112" t="s">
        <v>97</v>
      </c>
      <c r="H40" s="112" t="s">
        <v>96</v>
      </c>
      <c r="I40" s="114"/>
      <c r="J40" s="113" t="s">
        <v>102</v>
      </c>
      <c r="K40" s="112" t="s">
        <v>101</v>
      </c>
      <c r="L40" s="112" t="s">
        <v>100</v>
      </c>
      <c r="M40" s="112" t="s">
        <v>99</v>
      </c>
      <c r="N40" s="112" t="s">
        <v>98</v>
      </c>
      <c r="O40" s="112" t="s">
        <v>97</v>
      </c>
      <c r="P40" s="112" t="s">
        <v>96</v>
      </c>
      <c r="R40" s="119" t="s">
        <v>95</v>
      </c>
      <c r="S40" s="119" t="s">
        <v>94</v>
      </c>
      <c r="T40" s="119" t="s">
        <v>93</v>
      </c>
      <c r="U40" s="119" t="s">
        <v>92</v>
      </c>
      <c r="V40" s="111"/>
      <c r="W40" s="111"/>
      <c r="X40" s="111"/>
      <c r="Y40" s="111"/>
      <c r="Z40" s="111"/>
      <c r="AA40" s="111"/>
      <c r="AB40" s="111"/>
      <c r="AC40" s="111"/>
      <c r="AD40" s="111"/>
      <c r="AE40" s="111"/>
    </row>
    <row r="41" spans="1:33" x14ac:dyDescent="0.25">
      <c r="A41" s="110"/>
      <c r="C41" s="37"/>
      <c r="D41" s="37"/>
      <c r="E41" s="37"/>
      <c r="F41" s="37"/>
      <c r="G41" s="37"/>
      <c r="H41" s="37"/>
      <c r="J41" s="37"/>
      <c r="K41" s="37"/>
      <c r="L41" s="37"/>
      <c r="M41" s="37"/>
      <c r="N41" s="37"/>
      <c r="O41" s="37"/>
      <c r="P41" s="37"/>
      <c r="U41" s="37"/>
      <c r="V41" s="37"/>
      <c r="W41" s="37"/>
      <c r="X41" s="37"/>
      <c r="Y41" s="37"/>
      <c r="Z41" s="37"/>
      <c r="AA41" s="37"/>
      <c r="AB41" s="37"/>
    </row>
    <row r="42" spans="1:33" x14ac:dyDescent="0.25">
      <c r="A42" s="37">
        <v>1960</v>
      </c>
      <c r="B42" s="99">
        <f>SUM(C42:H42)</f>
        <v>4.0055291769023615E-2</v>
      </c>
      <c r="C42" s="102">
        <v>2.6883596762134697E-3</v>
      </c>
      <c r="D42" s="102">
        <v>3.6943980066841842E-3</v>
      </c>
      <c r="E42" s="102">
        <v>1.9647092827229498E-2</v>
      </c>
      <c r="F42" s="102">
        <v>1.1172488471949332E-2</v>
      </c>
      <c r="G42" s="102">
        <v>2.291423215420506E-3</v>
      </c>
      <c r="H42" s="102">
        <v>5.6152957152662156E-4</v>
      </c>
      <c r="I42" s="101"/>
      <c r="J42" s="99">
        <f>SUM(K42:O42)</f>
        <v>0.11465583290968498</v>
      </c>
      <c r="K42" s="102">
        <v>3.68168679268637E-2</v>
      </c>
      <c r="L42" s="102">
        <v>1.4908290782284599E-3</v>
      </c>
      <c r="M42" s="102">
        <v>1.4964924657829759E-2</v>
      </c>
      <c r="N42" s="102">
        <v>3.3119368839111603E-2</v>
      </c>
      <c r="O42" s="102">
        <v>2.8263842407651455E-2</v>
      </c>
      <c r="P42" s="102">
        <v>3.7837718942196057E-2</v>
      </c>
      <c r="R42" s="102">
        <f t="shared" ref="R42:R73" si="0">SUM(C42:G42)</f>
        <v>3.9493762197496993E-2</v>
      </c>
      <c r="S42" s="102">
        <f t="shared" ref="S42:S73" si="1">H42</f>
        <v>5.6152957152662156E-4</v>
      </c>
      <c r="T42" s="102">
        <f t="shared" ref="T42:T73" si="2">SUM(K42:O42)</f>
        <v>0.11465583290968498</v>
      </c>
      <c r="U42" s="102">
        <f t="shared" ref="U42:U73" si="3">P42</f>
        <v>3.7837718942196057E-2</v>
      </c>
      <c r="V42" s="107"/>
      <c r="W42" s="107"/>
      <c r="X42" s="105"/>
      <c r="Y42" s="105"/>
      <c r="Z42" s="105"/>
      <c r="AA42" s="105"/>
      <c r="AB42" s="105"/>
    </row>
    <row r="43" spans="1:33" x14ac:dyDescent="0.25">
      <c r="A43" s="37">
        <v>1961</v>
      </c>
      <c r="B43" s="99">
        <f>AVERAGE(B42,B44)</f>
        <v>4.2465298126928328E-2</v>
      </c>
      <c r="C43" s="99">
        <v>2.6047392769170501E-3</v>
      </c>
      <c r="D43" s="102">
        <v>3.8453447784107583E-3</v>
      </c>
      <c r="E43" s="99">
        <v>2.1565561773967498E-2</v>
      </c>
      <c r="F43" s="99">
        <v>1.1813785335772438E-2</v>
      </c>
      <c r="G43" s="99">
        <v>2.0446970369206439E-3</v>
      </c>
      <c r="H43" s="99">
        <v>5.9895125894752512E-4</v>
      </c>
      <c r="I43" s="101"/>
      <c r="J43" s="99">
        <f>AVERAGE(J42,J44)</f>
        <v>0.11363896344066102</v>
      </c>
      <c r="K43" s="99">
        <v>3.9008575078203447E-2</v>
      </c>
      <c r="L43" s="102">
        <v>1.5642703211750846E-3</v>
      </c>
      <c r="M43" s="99">
        <v>1.7064342295793622E-2</v>
      </c>
      <c r="N43" s="99">
        <v>3.1039035002688668E-2</v>
      </c>
      <c r="O43" s="99">
        <v>2.4965971971577929E-2</v>
      </c>
      <c r="P43" s="99">
        <v>3.992913801514579E-2</v>
      </c>
      <c r="Q43" s="109"/>
      <c r="R43" s="102">
        <f t="shared" si="0"/>
        <v>4.1874128201988388E-2</v>
      </c>
      <c r="S43" s="102">
        <f t="shared" si="1"/>
        <v>5.9895125894752512E-4</v>
      </c>
      <c r="T43" s="102">
        <f t="shared" si="2"/>
        <v>0.11364219466943876</v>
      </c>
      <c r="U43" s="102">
        <f t="shared" si="3"/>
        <v>3.992913801514579E-2</v>
      </c>
      <c r="V43" s="109"/>
      <c r="W43" s="107"/>
      <c r="X43" s="105"/>
      <c r="Y43" s="105"/>
      <c r="Z43" s="105"/>
      <c r="AA43" s="105"/>
      <c r="AB43" s="105"/>
    </row>
    <row r="44" spans="1:33" x14ac:dyDescent="0.25">
      <c r="A44" s="37">
        <v>1962</v>
      </c>
      <c r="B44" s="99">
        <f>SUM(C44:H44)</f>
        <v>4.487530448483304E-2</v>
      </c>
      <c r="C44" s="102">
        <v>2.5211188776206308E-3</v>
      </c>
      <c r="D44" s="102">
        <v>3.9807288821221464E-3</v>
      </c>
      <c r="E44" s="102">
        <v>2.3484030720705502E-2</v>
      </c>
      <c r="F44" s="102">
        <v>1.2455082199595546E-2</v>
      </c>
      <c r="G44" s="102">
        <v>1.7979708584207818E-3</v>
      </c>
      <c r="H44" s="102">
        <v>6.3637294636842868E-4</v>
      </c>
      <c r="I44" s="101"/>
      <c r="J44" s="99">
        <f>SUM(K44:P44)-P44</f>
        <v>0.11262209397163704</v>
      </c>
      <c r="K44" s="102">
        <v>4.1200282229543188E-2</v>
      </c>
      <c r="L44" s="102">
        <v>1.631249106566233E-3</v>
      </c>
      <c r="M44" s="102">
        <v>1.9163759933757483E-2</v>
      </c>
      <c r="N44" s="102">
        <v>2.8958701166265737E-2</v>
      </c>
      <c r="O44" s="102">
        <v>2.1668101535504403E-2</v>
      </c>
      <c r="P44" s="102">
        <v>4.2020557088095531E-2</v>
      </c>
      <c r="Q44" s="107"/>
      <c r="R44" s="102">
        <f t="shared" si="0"/>
        <v>4.4238931538464608E-2</v>
      </c>
      <c r="S44" s="102">
        <f t="shared" si="1"/>
        <v>6.3637294636842868E-4</v>
      </c>
      <c r="T44" s="102">
        <f t="shared" si="2"/>
        <v>0.11262209397163704</v>
      </c>
      <c r="U44" s="102">
        <f t="shared" si="3"/>
        <v>4.2020557088095531E-2</v>
      </c>
      <c r="V44" s="107"/>
      <c r="W44" s="107"/>
      <c r="X44" s="105"/>
      <c r="Y44" s="105"/>
      <c r="Z44" s="105"/>
      <c r="AA44" s="105"/>
      <c r="AB44" s="105"/>
      <c r="AG44" s="106"/>
    </row>
    <row r="45" spans="1:33" x14ac:dyDescent="0.25">
      <c r="A45" s="37">
        <v>1963</v>
      </c>
      <c r="B45" s="99">
        <f>AVERAGE(B44,B46)</f>
        <v>4.7745369171100782E-2</v>
      </c>
      <c r="C45" s="99">
        <v>2.4747114316291795E-3</v>
      </c>
      <c r="D45" s="102">
        <v>4.1776836967450191E-3</v>
      </c>
      <c r="E45" s="99">
        <v>2.5797227669856017E-2</v>
      </c>
      <c r="F45" s="99">
        <v>1.2738631181561934E-2</v>
      </c>
      <c r="G45" s="99">
        <v>1.9713438015711475E-3</v>
      </c>
      <c r="H45" s="99">
        <v>5.976288282753615E-4</v>
      </c>
      <c r="I45" s="101"/>
      <c r="J45" s="99">
        <f>AVERAGE(J44,J46)</f>
        <v>0.13491176935342675</v>
      </c>
      <c r="K45" s="99">
        <v>4.058779723841846E-2</v>
      </c>
      <c r="L45" s="102">
        <v>1.8415068604704385E-3</v>
      </c>
      <c r="M45" s="99">
        <v>1.9186819982206577E-2</v>
      </c>
      <c r="N45" s="99">
        <v>2.8093451567390387E-2</v>
      </c>
      <c r="O45" s="99">
        <v>2.4122338492043385E-2</v>
      </c>
      <c r="P45" s="99">
        <v>4.2103038515800037E-2</v>
      </c>
      <c r="Q45" s="109"/>
      <c r="R45" s="102">
        <f t="shared" si="0"/>
        <v>4.7159597781363298E-2</v>
      </c>
      <c r="S45" s="102">
        <f t="shared" si="1"/>
        <v>5.976288282753615E-4</v>
      </c>
      <c r="T45" s="102">
        <f t="shared" si="2"/>
        <v>0.11383191414052925</v>
      </c>
      <c r="U45" s="102">
        <f t="shared" si="3"/>
        <v>4.2103038515800037E-2</v>
      </c>
      <c r="V45" s="109"/>
      <c r="W45" s="107"/>
      <c r="X45" s="105"/>
      <c r="Y45" s="105"/>
      <c r="Z45" s="105"/>
      <c r="AA45" s="105"/>
      <c r="AB45" s="105"/>
    </row>
    <row r="46" spans="1:33" x14ac:dyDescent="0.25">
      <c r="A46" s="37">
        <v>1964</v>
      </c>
      <c r="B46" s="99">
        <f>SUM(C46:H46)</f>
        <v>5.0615433857368532E-2</v>
      </c>
      <c r="C46" s="102">
        <v>2.4283039856377278E-3</v>
      </c>
      <c r="D46" s="102">
        <v>4.3509236342921436E-3</v>
      </c>
      <c r="E46" s="102">
        <v>2.8110424619006529E-2</v>
      </c>
      <c r="F46" s="102">
        <v>1.3022180163528322E-2</v>
      </c>
      <c r="G46" s="102">
        <v>2.1447167447215128E-3</v>
      </c>
      <c r="H46" s="102">
        <v>5.5888471018229443E-4</v>
      </c>
      <c r="I46" s="101"/>
      <c r="J46" s="99">
        <f>SUM(K46:P46)</f>
        <v>0.15720144473521647</v>
      </c>
      <c r="K46" s="102">
        <v>3.9975312247293733E-2</v>
      </c>
      <c r="L46" s="102">
        <v>2.025955096665105E-3</v>
      </c>
      <c r="M46" s="102">
        <v>1.9209880030655671E-2</v>
      </c>
      <c r="N46" s="102">
        <v>2.7228201968515036E-2</v>
      </c>
      <c r="O46" s="102">
        <v>2.6576575448582367E-2</v>
      </c>
      <c r="P46" s="102">
        <v>4.2185519943504543E-2</v>
      </c>
      <c r="Q46" s="107"/>
      <c r="R46" s="102">
        <f t="shared" si="0"/>
        <v>5.0056549147186234E-2</v>
      </c>
      <c r="S46" s="102">
        <f t="shared" si="1"/>
        <v>5.5888471018229443E-4</v>
      </c>
      <c r="T46" s="102">
        <f t="shared" si="2"/>
        <v>0.11501592479171191</v>
      </c>
      <c r="U46" s="102">
        <f t="shared" si="3"/>
        <v>4.2185519943504543E-2</v>
      </c>
      <c r="V46" s="107"/>
      <c r="W46" s="107"/>
      <c r="X46" s="105"/>
      <c r="Y46" s="105"/>
      <c r="Z46" s="105"/>
      <c r="AA46" s="105"/>
      <c r="AB46" s="105"/>
      <c r="AG46" s="106"/>
    </row>
    <row r="47" spans="1:33" x14ac:dyDescent="0.25">
      <c r="A47" s="37">
        <v>1965</v>
      </c>
      <c r="B47" s="99">
        <f>AVERAGE(B46,B48)</f>
        <v>5.0308802577905459E-2</v>
      </c>
      <c r="C47" s="99">
        <v>2.2263469589552951E-3</v>
      </c>
      <c r="D47" s="102">
        <v>4.3741617193095179E-3</v>
      </c>
      <c r="E47" s="99">
        <v>2.8557120948305589E-2</v>
      </c>
      <c r="F47" s="99">
        <v>1.2571672179426622E-2</v>
      </c>
      <c r="G47" s="99">
        <v>2.0117163928545724E-3</v>
      </c>
      <c r="H47" s="99">
        <v>5.6958128975319832E-4</v>
      </c>
      <c r="I47" s="101"/>
      <c r="J47" s="99">
        <f>AVERAGE(J46,J48)</f>
        <v>0.16354272017468058</v>
      </c>
      <c r="K47" s="99">
        <v>3.9847095876012928E-2</v>
      </c>
      <c r="L47" s="102">
        <v>1.7357484775493762E-3</v>
      </c>
      <c r="M47" s="99">
        <v>2.1474420556920497E-2</v>
      </c>
      <c r="N47" s="99">
        <v>2.8764375307031909E-2</v>
      </c>
      <c r="O47" s="99">
        <v>2.7215336864171831E-2</v>
      </c>
      <c r="P47" s="99">
        <v>4.4483015407763671E-2</v>
      </c>
      <c r="Q47" s="109"/>
      <c r="R47" s="102">
        <f t="shared" si="0"/>
        <v>4.9741018198851593E-2</v>
      </c>
      <c r="S47" s="102">
        <f t="shared" si="1"/>
        <v>5.6958128975319832E-4</v>
      </c>
      <c r="T47" s="102">
        <f t="shared" si="2"/>
        <v>0.11903697708168653</v>
      </c>
      <c r="U47" s="102">
        <f t="shared" si="3"/>
        <v>4.4483015407763671E-2</v>
      </c>
      <c r="V47" s="109"/>
      <c r="W47" s="107"/>
      <c r="X47" s="105"/>
      <c r="Y47" s="105"/>
      <c r="Z47" s="105"/>
      <c r="AA47" s="105"/>
      <c r="AB47" s="105"/>
      <c r="AG47" s="106"/>
    </row>
    <row r="48" spans="1:33" x14ac:dyDescent="0.25">
      <c r="A48" s="37">
        <v>1966</v>
      </c>
      <c r="B48" s="99">
        <f t="shared" ref="B48:B79" si="4">SUM(C48:H48)</f>
        <v>5.000217129844238E-2</v>
      </c>
      <c r="C48" s="102">
        <v>2.0243899322728628E-3</v>
      </c>
      <c r="D48" s="102">
        <v>4.3938059829282117E-3</v>
      </c>
      <c r="E48" s="102">
        <v>2.9003817277604649E-2</v>
      </c>
      <c r="F48" s="102">
        <v>1.2121164195324921E-2</v>
      </c>
      <c r="G48" s="102">
        <v>1.878716040987632E-3</v>
      </c>
      <c r="H48" s="102">
        <v>5.8027786932410221E-4</v>
      </c>
      <c r="I48" s="101"/>
      <c r="J48" s="99">
        <f t="shared" ref="J48:J79" si="5">SUM(K48:P48)</f>
        <v>0.16988399561414466</v>
      </c>
      <c r="K48" s="102">
        <v>3.9718879504732123E-2</v>
      </c>
      <c r="L48" s="102">
        <v>1.4909972288943332E-3</v>
      </c>
      <c r="M48" s="102">
        <v>2.3738961083185319E-2</v>
      </c>
      <c r="N48" s="102">
        <v>3.0300548645548781E-2</v>
      </c>
      <c r="O48" s="102">
        <v>2.7854098279761295E-2</v>
      </c>
      <c r="P48" s="102">
        <v>4.6780510872022806E-2</v>
      </c>
      <c r="Q48" s="107"/>
      <c r="R48" s="102">
        <f t="shared" si="0"/>
        <v>4.9421893429118277E-2</v>
      </c>
      <c r="S48" s="102">
        <f t="shared" si="1"/>
        <v>5.8027786932410221E-4</v>
      </c>
      <c r="T48" s="102">
        <f t="shared" si="2"/>
        <v>0.12310348474212185</v>
      </c>
      <c r="U48" s="102">
        <f t="shared" si="3"/>
        <v>4.6780510872022806E-2</v>
      </c>
      <c r="V48" s="107"/>
      <c r="W48" s="107"/>
      <c r="X48" s="105"/>
      <c r="Y48" s="105"/>
      <c r="Z48" s="105"/>
      <c r="AA48" s="105"/>
      <c r="AB48" s="105"/>
      <c r="AG48" s="106"/>
    </row>
    <row r="49" spans="1:33" x14ac:dyDescent="0.25">
      <c r="A49" s="37">
        <v>1967</v>
      </c>
      <c r="B49" s="99">
        <f t="shared" si="4"/>
        <v>4.6959316425653951E-2</v>
      </c>
      <c r="C49" s="102">
        <v>2.3148888177494695E-3</v>
      </c>
      <c r="D49" s="102">
        <v>4.3055463656521166E-3</v>
      </c>
      <c r="E49" s="102">
        <v>2.6043369291954124E-2</v>
      </c>
      <c r="F49" s="102">
        <v>1.1405971673906768E-2</v>
      </c>
      <c r="G49" s="102">
        <v>2.2394367819478936E-3</v>
      </c>
      <c r="H49" s="102">
        <v>6.5010349444357784E-4</v>
      </c>
      <c r="I49" s="101"/>
      <c r="J49" s="99">
        <f t="shared" si="5"/>
        <v>0.16492644802852305</v>
      </c>
      <c r="K49" s="102">
        <v>4.0436055678777699E-2</v>
      </c>
      <c r="L49" s="102">
        <v>1.4438723009676374E-3</v>
      </c>
      <c r="M49" s="102">
        <v>2.0849456912491227E-2</v>
      </c>
      <c r="N49" s="102">
        <v>2.6160414010277952E-2</v>
      </c>
      <c r="O49" s="102">
        <v>2.8070321619979799E-2</v>
      </c>
      <c r="P49" s="102">
        <v>4.7966327506028736E-2</v>
      </c>
      <c r="Q49" s="107"/>
      <c r="R49" s="102">
        <f t="shared" si="0"/>
        <v>4.6309212931210375E-2</v>
      </c>
      <c r="S49" s="102">
        <f t="shared" si="1"/>
        <v>6.5010349444357784E-4</v>
      </c>
      <c r="T49" s="102">
        <f t="shared" si="2"/>
        <v>0.11696012052249431</v>
      </c>
      <c r="U49" s="102">
        <f t="shared" si="3"/>
        <v>4.7966327506028736E-2</v>
      </c>
      <c r="V49" s="107"/>
      <c r="W49" s="107"/>
      <c r="X49" s="105"/>
      <c r="Y49" s="105"/>
      <c r="Z49" s="105"/>
      <c r="AA49" s="105"/>
      <c r="AB49" s="105"/>
      <c r="AG49" s="106"/>
    </row>
    <row r="50" spans="1:33" x14ac:dyDescent="0.25">
      <c r="A50" s="37">
        <v>1968</v>
      </c>
      <c r="B50" s="99">
        <f t="shared" si="4"/>
        <v>4.5002178621394849E-2</v>
      </c>
      <c r="C50" s="102">
        <v>2.4095621837711069E-3</v>
      </c>
      <c r="D50" s="102">
        <v>4.0944808301526586E-3</v>
      </c>
      <c r="E50" s="102">
        <v>2.3109025741141216E-2</v>
      </c>
      <c r="F50" s="102">
        <v>1.2784540328524071E-2</v>
      </c>
      <c r="G50" s="102">
        <v>1.9414754999108937E-3</v>
      </c>
      <c r="H50" s="102">
        <v>6.6309403789490079E-4</v>
      </c>
      <c r="I50" s="101"/>
      <c r="J50" s="99">
        <f t="shared" si="5"/>
        <v>0.16325333023574362</v>
      </c>
      <c r="K50" s="102">
        <v>3.8368031353307172E-2</v>
      </c>
      <c r="L50" s="102">
        <v>1.4983545718702368E-3</v>
      </c>
      <c r="M50" s="102">
        <v>1.8693619252908536E-2</v>
      </c>
      <c r="N50" s="102">
        <v>2.7844904465901342E-2</v>
      </c>
      <c r="O50" s="102">
        <v>2.7024038237415251E-2</v>
      </c>
      <c r="P50" s="102">
        <v>4.9824382354341099E-2</v>
      </c>
      <c r="Q50" s="107"/>
      <c r="R50" s="102">
        <f t="shared" si="0"/>
        <v>4.4339084583499951E-2</v>
      </c>
      <c r="S50" s="102">
        <f t="shared" si="1"/>
        <v>6.6309403789490079E-4</v>
      </c>
      <c r="T50" s="102">
        <f t="shared" si="2"/>
        <v>0.11342894788140254</v>
      </c>
      <c r="U50" s="102">
        <f t="shared" si="3"/>
        <v>4.9824382354341099E-2</v>
      </c>
      <c r="V50" s="107"/>
      <c r="W50" s="107"/>
      <c r="X50" s="105"/>
      <c r="Y50" s="105"/>
      <c r="Z50" s="105"/>
      <c r="AA50" s="105"/>
      <c r="AB50" s="105"/>
      <c r="AG50" s="106"/>
    </row>
    <row r="51" spans="1:33" x14ac:dyDescent="0.25">
      <c r="A51" s="37">
        <v>1969</v>
      </c>
      <c r="B51" s="99">
        <f t="shared" si="4"/>
        <v>3.7094113283459608E-2</v>
      </c>
      <c r="C51" s="102">
        <v>2.225066034858452E-3</v>
      </c>
      <c r="D51" s="102">
        <v>3.9934876264387E-3</v>
      </c>
      <c r="E51" s="102">
        <v>1.7687809957839213E-2</v>
      </c>
      <c r="F51" s="102">
        <v>1.0218025189314925E-2</v>
      </c>
      <c r="G51" s="102">
        <v>2.2752726572886294E-3</v>
      </c>
      <c r="H51" s="102">
        <v>6.9445181771968635E-4</v>
      </c>
      <c r="I51" s="101"/>
      <c r="J51" s="99">
        <f t="shared" si="5"/>
        <v>0.16449090148823325</v>
      </c>
      <c r="K51" s="102">
        <v>3.7279806358469419E-2</v>
      </c>
      <c r="L51" s="102">
        <v>1.8700304102602927E-3</v>
      </c>
      <c r="M51" s="102">
        <v>1.6148396072074252E-2</v>
      </c>
      <c r="N51" s="102">
        <v>2.7140010939739837E-2</v>
      </c>
      <c r="O51" s="102">
        <v>3.0217109488689213E-2</v>
      </c>
      <c r="P51" s="102">
        <v>5.1835548219000258E-2</v>
      </c>
      <c r="Q51" s="107"/>
      <c r="R51" s="102">
        <f t="shared" si="0"/>
        <v>3.6399661465739919E-2</v>
      </c>
      <c r="S51" s="102">
        <f t="shared" si="1"/>
        <v>6.9445181771968635E-4</v>
      </c>
      <c r="T51" s="102">
        <f t="shared" si="2"/>
        <v>0.11265535326923301</v>
      </c>
      <c r="U51" s="102">
        <f t="shared" si="3"/>
        <v>5.1835548219000258E-2</v>
      </c>
      <c r="V51" s="107"/>
      <c r="W51" s="107"/>
      <c r="X51" s="105"/>
      <c r="Y51" s="105"/>
      <c r="Z51" s="105"/>
      <c r="AA51" s="105"/>
      <c r="AB51" s="105"/>
      <c r="AG51" s="106"/>
    </row>
    <row r="52" spans="1:33" x14ac:dyDescent="0.25">
      <c r="A52" s="37">
        <v>1970</v>
      </c>
      <c r="B52" s="99">
        <f t="shared" si="4"/>
        <v>3.0047631180292383E-2</v>
      </c>
      <c r="C52" s="102">
        <v>2.0763124853268419E-3</v>
      </c>
      <c r="D52" s="102">
        <v>4.4132687474425138E-3</v>
      </c>
      <c r="E52" s="102">
        <v>1.2602532541756294E-2</v>
      </c>
      <c r="F52" s="102">
        <v>7.4588350081290482E-3</v>
      </c>
      <c r="G52" s="102">
        <v>2.7147773727851324E-3</v>
      </c>
      <c r="H52" s="102">
        <v>7.8190502485255854E-4</v>
      </c>
      <c r="I52" s="101"/>
      <c r="J52" s="99">
        <f t="shared" si="5"/>
        <v>0.16091387885386332</v>
      </c>
      <c r="K52" s="102">
        <v>3.9610637576237451E-2</v>
      </c>
      <c r="L52" s="102">
        <v>1.5778637639336261E-3</v>
      </c>
      <c r="M52" s="102">
        <v>1.3602283123490724E-2</v>
      </c>
      <c r="N52" s="102">
        <v>2.1463473390254336E-2</v>
      </c>
      <c r="O52" s="102">
        <v>3.1478836071363397E-2</v>
      </c>
      <c r="P52" s="102">
        <v>5.3180784928583788E-2</v>
      </c>
      <c r="Q52" s="107"/>
      <c r="R52" s="102">
        <f t="shared" si="0"/>
        <v>2.9265726155439827E-2</v>
      </c>
      <c r="S52" s="102">
        <f t="shared" si="1"/>
        <v>7.8190502485255854E-4</v>
      </c>
      <c r="T52" s="102">
        <f t="shared" si="2"/>
        <v>0.10773309392527954</v>
      </c>
      <c r="U52" s="102">
        <f t="shared" si="3"/>
        <v>5.3180784928583788E-2</v>
      </c>
      <c r="V52" s="107"/>
      <c r="W52" s="107"/>
      <c r="X52" s="105"/>
      <c r="Y52" s="105"/>
      <c r="Z52" s="105"/>
      <c r="AA52" s="105"/>
      <c r="AB52" s="105"/>
      <c r="AG52" s="106"/>
    </row>
    <row r="53" spans="1:33" x14ac:dyDescent="0.25">
      <c r="A53" s="37">
        <v>1971</v>
      </c>
      <c r="B53" s="99">
        <f t="shared" si="4"/>
        <v>3.371820042065031E-2</v>
      </c>
      <c r="C53" s="102">
        <v>1.6364721106483157E-3</v>
      </c>
      <c r="D53" s="102">
        <v>4.3404931322099253E-3</v>
      </c>
      <c r="E53" s="102">
        <v>1.6057797529164444E-2</v>
      </c>
      <c r="F53" s="102">
        <v>8.0375538804978424E-3</v>
      </c>
      <c r="G53" s="102">
        <v>2.7917476530910723E-3</v>
      </c>
      <c r="H53" s="102">
        <v>8.5413611503871219E-4</v>
      </c>
      <c r="I53" s="101"/>
      <c r="J53" s="99">
        <f t="shared" si="5"/>
        <v>0.17006547616293041</v>
      </c>
      <c r="K53" s="102">
        <v>4.0468040386419726E-2</v>
      </c>
      <c r="L53" s="102">
        <v>1.943383200244696E-3</v>
      </c>
      <c r="M53" s="102">
        <v>1.7327464382297479E-2</v>
      </c>
      <c r="N53" s="102">
        <v>2.222702330450501E-2</v>
      </c>
      <c r="O53" s="102">
        <v>3.3111606223992743E-2</v>
      </c>
      <c r="P53" s="102">
        <v>5.4987958665470758E-2</v>
      </c>
      <c r="Q53" s="107"/>
      <c r="R53" s="102">
        <f t="shared" si="0"/>
        <v>3.2864064305611597E-2</v>
      </c>
      <c r="S53" s="102">
        <f t="shared" si="1"/>
        <v>8.5413611503871219E-4</v>
      </c>
      <c r="T53" s="102">
        <f t="shared" si="2"/>
        <v>0.11507751749745966</v>
      </c>
      <c r="U53" s="102">
        <f t="shared" si="3"/>
        <v>5.4987958665470758E-2</v>
      </c>
      <c r="V53" s="107"/>
      <c r="W53" s="107"/>
      <c r="X53" s="105"/>
      <c r="Y53" s="105"/>
      <c r="Z53" s="105"/>
      <c r="AA53" s="105"/>
      <c r="AB53" s="105"/>
      <c r="AG53" s="106"/>
    </row>
    <row r="54" spans="1:33" x14ac:dyDescent="0.25">
      <c r="A54" s="37">
        <v>1972</v>
      </c>
      <c r="B54" s="99">
        <f t="shared" si="4"/>
        <v>3.6057340320135328E-2</v>
      </c>
      <c r="C54" s="102">
        <v>1.819594358565816E-3</v>
      </c>
      <c r="D54" s="102">
        <v>4.6007530256222057E-3</v>
      </c>
      <c r="E54" s="102">
        <v>1.8149573919532709E-2</v>
      </c>
      <c r="F54" s="102">
        <v>8.5185110603156148E-3</v>
      </c>
      <c r="G54" s="102">
        <v>2.21415246057366E-3</v>
      </c>
      <c r="H54" s="102">
        <v>7.5475549552532549E-4</v>
      </c>
      <c r="I54" s="101"/>
      <c r="J54" s="99">
        <f t="shared" si="5"/>
        <v>0.17173971211804623</v>
      </c>
      <c r="K54" s="102">
        <v>3.6873056076581159E-2</v>
      </c>
      <c r="L54" s="102">
        <v>1.6457076597104479E-3</v>
      </c>
      <c r="M54" s="102">
        <v>2.01395003392278E-2</v>
      </c>
      <c r="N54" s="102">
        <v>2.3116561716039694E-2</v>
      </c>
      <c r="O54" s="102">
        <v>3.1901118329843242E-2</v>
      </c>
      <c r="P54" s="102">
        <v>5.8063767996643867E-2</v>
      </c>
      <c r="Q54" s="107"/>
      <c r="R54" s="102">
        <f t="shared" si="0"/>
        <v>3.5302584824610003E-2</v>
      </c>
      <c r="S54" s="102">
        <f t="shared" si="1"/>
        <v>7.5475549552532549E-4</v>
      </c>
      <c r="T54" s="102">
        <f t="shared" si="2"/>
        <v>0.11367594412140235</v>
      </c>
      <c r="U54" s="102">
        <f t="shared" si="3"/>
        <v>5.8063767996643867E-2</v>
      </c>
      <c r="V54" s="107"/>
      <c r="W54" s="107"/>
      <c r="X54" s="105"/>
      <c r="Y54" s="105"/>
      <c r="Z54" s="105"/>
      <c r="AA54" s="105"/>
      <c r="AB54" s="105"/>
      <c r="AG54" s="106"/>
    </row>
    <row r="55" spans="1:33" x14ac:dyDescent="0.25">
      <c r="A55" s="37">
        <v>1973</v>
      </c>
      <c r="B55" s="99">
        <f t="shared" si="4"/>
        <v>3.4711907719517487E-2</v>
      </c>
      <c r="C55" s="102">
        <v>1.5643534389431723E-3</v>
      </c>
      <c r="D55" s="102">
        <v>4.6110843707631429E-3</v>
      </c>
      <c r="E55" s="102">
        <v>1.7660728554821772E-2</v>
      </c>
      <c r="F55" s="102">
        <v>7.8812878722479829E-3</v>
      </c>
      <c r="G55" s="102">
        <v>2.1195077160290989E-3</v>
      </c>
      <c r="H55" s="102">
        <v>8.7494576671232256E-4</v>
      </c>
      <c r="I55" s="101"/>
      <c r="J55" s="99">
        <f t="shared" si="5"/>
        <v>0.17561112964713715</v>
      </c>
      <c r="K55" s="102">
        <v>3.4210117633711339E-2</v>
      </c>
      <c r="L55" s="102">
        <v>1.6719805529719998E-3</v>
      </c>
      <c r="M55" s="102">
        <v>2.1372250462989639E-2</v>
      </c>
      <c r="N55" s="102">
        <v>2.5041755346989141E-2</v>
      </c>
      <c r="O55" s="102">
        <v>3.0381510001799623E-2</v>
      </c>
      <c r="P55" s="102">
        <v>6.2933515648675428E-2</v>
      </c>
      <c r="Q55" s="107"/>
      <c r="R55" s="102">
        <f t="shared" si="0"/>
        <v>3.3836961952805167E-2</v>
      </c>
      <c r="S55" s="102">
        <f t="shared" si="1"/>
        <v>8.7494576671232256E-4</v>
      </c>
      <c r="T55" s="102">
        <f t="shared" si="2"/>
        <v>0.11267761399846174</v>
      </c>
      <c r="U55" s="102">
        <f t="shared" si="3"/>
        <v>6.2933515648675428E-2</v>
      </c>
      <c r="V55" s="107"/>
      <c r="W55" s="107"/>
      <c r="X55" s="105"/>
      <c r="Y55" s="105"/>
      <c r="Z55" s="105"/>
      <c r="AA55" s="105"/>
      <c r="AB55" s="105"/>
      <c r="AG55" s="106"/>
    </row>
    <row r="56" spans="1:33" x14ac:dyDescent="0.25">
      <c r="A56" s="37">
        <v>1974</v>
      </c>
      <c r="B56" s="99">
        <f t="shared" si="4"/>
        <v>2.777745870137785E-2</v>
      </c>
      <c r="C56" s="102">
        <v>1.9980378677878327E-3</v>
      </c>
      <c r="D56" s="102">
        <v>5.0885776947656785E-3</v>
      </c>
      <c r="E56" s="102">
        <v>1.1606623544306758E-2</v>
      </c>
      <c r="F56" s="102">
        <v>5.6560292927184085E-3</v>
      </c>
      <c r="G56" s="102">
        <v>2.5646047116032696E-3</v>
      </c>
      <c r="H56" s="102">
        <v>8.6358559019590088E-4</v>
      </c>
      <c r="I56" s="101"/>
      <c r="J56" s="99">
        <f t="shared" si="5"/>
        <v>0.17439398828836056</v>
      </c>
      <c r="K56" s="102">
        <v>3.2384382885431259E-2</v>
      </c>
      <c r="L56" s="102">
        <v>1.9968641712436791E-3</v>
      </c>
      <c r="M56" s="102">
        <v>1.6086975395603352E-2</v>
      </c>
      <c r="N56" s="102">
        <v>2.5385552207276695E-2</v>
      </c>
      <c r="O56" s="102">
        <v>3.2762645557253306E-2</v>
      </c>
      <c r="P56" s="102">
        <v>6.5777568071552259E-2</v>
      </c>
      <c r="Q56" s="107"/>
      <c r="R56" s="102">
        <f t="shared" si="0"/>
        <v>2.691387311118195E-2</v>
      </c>
      <c r="S56" s="102">
        <f t="shared" si="1"/>
        <v>8.6358559019590088E-4</v>
      </c>
      <c r="T56" s="102">
        <f t="shared" si="2"/>
        <v>0.10861642021680828</v>
      </c>
      <c r="U56" s="102">
        <f t="shared" si="3"/>
        <v>6.5777568071552259E-2</v>
      </c>
      <c r="V56" s="107"/>
      <c r="W56" s="107"/>
      <c r="X56" s="105"/>
      <c r="Y56" s="105"/>
      <c r="Z56" s="105"/>
      <c r="AA56" s="105"/>
      <c r="AB56" s="105"/>
      <c r="AG56" s="106"/>
    </row>
    <row r="57" spans="1:33" x14ac:dyDescent="0.25">
      <c r="A57" s="37">
        <v>1975</v>
      </c>
      <c r="B57" s="99">
        <f t="shared" si="4"/>
        <v>2.9737685670793396E-2</v>
      </c>
      <c r="C57" s="102">
        <v>1.5666217186573097E-3</v>
      </c>
      <c r="D57" s="102">
        <v>5.0491185498622825E-3</v>
      </c>
      <c r="E57" s="102">
        <v>1.4058786442634117E-2</v>
      </c>
      <c r="F57" s="102">
        <v>5.353002950106117E-3</v>
      </c>
      <c r="G57" s="102">
        <v>2.898931326621816E-3</v>
      </c>
      <c r="H57" s="102">
        <v>8.1122468291174954E-4</v>
      </c>
      <c r="I57" s="101"/>
      <c r="J57" s="99">
        <f t="shared" si="5"/>
        <v>0.18203089496071928</v>
      </c>
      <c r="K57" s="102">
        <v>3.2452753046329129E-2</v>
      </c>
      <c r="L57" s="102">
        <v>2.1635429660294687E-3</v>
      </c>
      <c r="M57" s="102">
        <v>2.0717882671488729E-2</v>
      </c>
      <c r="N57" s="102">
        <v>2.32091871370197E-2</v>
      </c>
      <c r="O57" s="102">
        <v>3.544567395363709E-2</v>
      </c>
      <c r="P57" s="102">
        <v>6.804185518621518E-2</v>
      </c>
      <c r="Q57" s="107"/>
      <c r="R57" s="102">
        <f t="shared" si="0"/>
        <v>2.8926460987881646E-2</v>
      </c>
      <c r="S57" s="102">
        <f t="shared" si="1"/>
        <v>8.1122468291174954E-4</v>
      </c>
      <c r="T57" s="102">
        <f t="shared" si="2"/>
        <v>0.11398903977450411</v>
      </c>
      <c r="U57" s="102">
        <f t="shared" si="3"/>
        <v>6.804185518621518E-2</v>
      </c>
      <c r="V57" s="107"/>
      <c r="W57" s="107"/>
      <c r="X57" s="105"/>
      <c r="Y57" s="105"/>
      <c r="Z57" s="105"/>
      <c r="AA57" s="105"/>
      <c r="AB57" s="105"/>
      <c r="AG57" s="106"/>
    </row>
    <row r="58" spans="1:33" x14ac:dyDescent="0.25">
      <c r="A58" s="37">
        <v>1976</v>
      </c>
      <c r="B58" s="99">
        <f t="shared" si="4"/>
        <v>3.2969902631759182E-2</v>
      </c>
      <c r="C58" s="102">
        <v>1.5599098569728917E-3</v>
      </c>
      <c r="D58" s="102">
        <v>4.9582522214076273E-3</v>
      </c>
      <c r="E58" s="102">
        <v>1.6335871957104547E-2</v>
      </c>
      <c r="F58" s="102">
        <v>6.6816005585844957E-3</v>
      </c>
      <c r="G58" s="102">
        <v>2.4687967899495156E-3</v>
      </c>
      <c r="H58" s="102">
        <v>9.6547124774009913E-4</v>
      </c>
      <c r="I58" s="101"/>
      <c r="J58" s="99">
        <f t="shared" si="5"/>
        <v>0.18700528993357463</v>
      </c>
      <c r="K58" s="102">
        <v>2.9481970415239249E-2</v>
      </c>
      <c r="L58" s="102">
        <v>2.4076580772083383E-3</v>
      </c>
      <c r="M58" s="102">
        <v>2.4187250230958735E-2</v>
      </c>
      <c r="N58" s="102">
        <v>2.6422567544386221E-2</v>
      </c>
      <c r="O58" s="102">
        <v>3.2350705562291297E-2</v>
      </c>
      <c r="P58" s="102">
        <v>7.2155138103490765E-2</v>
      </c>
      <c r="Q58" s="107"/>
      <c r="R58" s="102">
        <f t="shared" si="0"/>
        <v>3.200443138401908E-2</v>
      </c>
      <c r="S58" s="102">
        <f t="shared" si="1"/>
        <v>9.6547124774009913E-4</v>
      </c>
      <c r="T58" s="102">
        <f t="shared" si="2"/>
        <v>0.11485015183008385</v>
      </c>
      <c r="U58" s="102">
        <f t="shared" si="3"/>
        <v>7.2155138103490765E-2</v>
      </c>
      <c r="V58" s="107"/>
      <c r="W58" s="107"/>
      <c r="X58" s="105"/>
      <c r="Y58" s="105"/>
      <c r="Z58" s="105"/>
      <c r="AA58" s="105"/>
      <c r="AB58" s="105"/>
      <c r="AG58" s="106"/>
    </row>
    <row r="59" spans="1:33" x14ac:dyDescent="0.25">
      <c r="A59" s="37">
        <v>1977</v>
      </c>
      <c r="B59" s="99">
        <f t="shared" si="4"/>
        <v>3.3511520796458444E-2</v>
      </c>
      <c r="C59" s="102">
        <v>1.1669316951085852E-3</v>
      </c>
      <c r="D59" s="102">
        <v>5.0052585049545489E-3</v>
      </c>
      <c r="E59" s="102">
        <v>1.7574760746374585E-2</v>
      </c>
      <c r="F59" s="102">
        <v>6.206532108890217E-3</v>
      </c>
      <c r="G59" s="102">
        <v>2.5603942592748118E-3</v>
      </c>
      <c r="H59" s="102">
        <v>9.9764348185569477E-4</v>
      </c>
      <c r="I59" s="101"/>
      <c r="J59" s="99">
        <f t="shared" si="5"/>
        <v>0.19625547450066677</v>
      </c>
      <c r="K59" s="102">
        <v>2.6100124320931679E-2</v>
      </c>
      <c r="L59" s="102">
        <v>2.1921068938562326E-3</v>
      </c>
      <c r="M59" s="102">
        <v>2.7262386320420936E-2</v>
      </c>
      <c r="N59" s="102">
        <v>2.9182521533324811E-2</v>
      </c>
      <c r="O59" s="102">
        <v>3.547258710971115E-2</v>
      </c>
      <c r="P59" s="102">
        <v>7.6045748322421947E-2</v>
      </c>
      <c r="Q59" s="107"/>
      <c r="R59" s="102">
        <f t="shared" si="0"/>
        <v>3.251387731460275E-2</v>
      </c>
      <c r="S59" s="102">
        <f t="shared" si="1"/>
        <v>9.9764348185569477E-4</v>
      </c>
      <c r="T59" s="102">
        <f t="shared" si="2"/>
        <v>0.12020972617824482</v>
      </c>
      <c r="U59" s="102">
        <f t="shared" si="3"/>
        <v>7.6045748322421947E-2</v>
      </c>
      <c r="V59" s="107"/>
      <c r="W59" s="107"/>
      <c r="X59" s="105"/>
      <c r="Y59" s="105"/>
      <c r="Z59" s="105"/>
      <c r="AA59" s="105"/>
      <c r="AB59" s="105"/>
      <c r="AG59" s="106"/>
    </row>
    <row r="60" spans="1:33" x14ac:dyDescent="0.25">
      <c r="A60" s="37">
        <v>1978</v>
      </c>
      <c r="B60" s="99">
        <f t="shared" si="4"/>
        <v>3.352641346725891E-2</v>
      </c>
      <c r="C60" s="102">
        <v>1.1726222098271722E-3</v>
      </c>
      <c r="D60" s="102">
        <v>4.7109508435561184E-3</v>
      </c>
      <c r="E60" s="102">
        <v>1.7724057870576206E-2</v>
      </c>
      <c r="F60" s="102">
        <v>5.9585549144043687E-3</v>
      </c>
      <c r="G60" s="102">
        <v>2.8427712905088995E-3</v>
      </c>
      <c r="H60" s="102">
        <v>1.1174563383861416E-3</v>
      </c>
      <c r="I60" s="101"/>
      <c r="J60" s="99">
        <f t="shared" si="5"/>
        <v>0.19875033170160061</v>
      </c>
      <c r="K60" s="102">
        <v>2.3219464944842415E-2</v>
      </c>
      <c r="L60" s="102">
        <v>2.3735970808738652E-3</v>
      </c>
      <c r="M60" s="102">
        <v>2.947041472036778E-2</v>
      </c>
      <c r="N60" s="102">
        <v>2.8796695910111119E-2</v>
      </c>
      <c r="O60" s="102">
        <v>3.3827100064152946E-2</v>
      </c>
      <c r="P60" s="102">
        <v>8.1063058981252503E-2</v>
      </c>
      <c r="Q60" s="107"/>
      <c r="R60" s="102">
        <f t="shared" si="0"/>
        <v>3.2408957128872769E-2</v>
      </c>
      <c r="S60" s="102">
        <f t="shared" si="1"/>
        <v>1.1174563383861416E-3</v>
      </c>
      <c r="T60" s="102">
        <f t="shared" si="2"/>
        <v>0.11768727272034812</v>
      </c>
      <c r="U60" s="102">
        <f t="shared" si="3"/>
        <v>8.1063058981252503E-2</v>
      </c>
      <c r="V60" s="107"/>
      <c r="W60" s="107"/>
      <c r="X60" s="105"/>
      <c r="Y60" s="105"/>
      <c r="Z60" s="105"/>
      <c r="AA60" s="105"/>
      <c r="AB60" s="105"/>
      <c r="AG60" s="106"/>
    </row>
    <row r="61" spans="1:33" x14ac:dyDescent="0.25">
      <c r="A61" s="37">
        <v>1979</v>
      </c>
      <c r="B61" s="99">
        <f t="shared" si="4"/>
        <v>3.1761896107889417E-2</v>
      </c>
      <c r="C61" s="102">
        <v>9.250303656613729E-4</v>
      </c>
      <c r="D61" s="102">
        <v>4.7265795676208226E-3</v>
      </c>
      <c r="E61" s="102">
        <v>1.6742632594833325E-2</v>
      </c>
      <c r="F61" s="102">
        <v>5.7038073712905686E-3</v>
      </c>
      <c r="G61" s="102">
        <v>2.4835310666013358E-3</v>
      </c>
      <c r="H61" s="102">
        <v>1.1803151418819902E-3</v>
      </c>
      <c r="I61" s="101"/>
      <c r="J61" s="99">
        <f t="shared" si="5"/>
        <v>0.19687535987831717</v>
      </c>
      <c r="K61" s="102">
        <v>2.1032581679166544E-2</v>
      </c>
      <c r="L61" s="102">
        <v>2.444847164644574E-3</v>
      </c>
      <c r="M61" s="102">
        <v>2.5299612651804949E-2</v>
      </c>
      <c r="N61" s="102">
        <v>2.6336307580566789E-2</v>
      </c>
      <c r="O61" s="102">
        <v>3.8178370815089083E-2</v>
      </c>
      <c r="P61" s="102">
        <v>8.3583639987045211E-2</v>
      </c>
      <c r="Q61" s="103"/>
      <c r="R61" s="102">
        <f t="shared" si="0"/>
        <v>3.0581580966007427E-2</v>
      </c>
      <c r="S61" s="102">
        <f t="shared" si="1"/>
        <v>1.1803151418819902E-3</v>
      </c>
      <c r="T61" s="102">
        <f t="shared" si="2"/>
        <v>0.11329171989127194</v>
      </c>
      <c r="U61" s="102">
        <f t="shared" si="3"/>
        <v>8.3583639987045211E-2</v>
      </c>
      <c r="V61" s="107"/>
      <c r="W61" s="107"/>
      <c r="X61" s="105"/>
      <c r="Y61" s="105"/>
      <c r="Z61" s="105"/>
      <c r="AA61" s="105"/>
      <c r="AB61" s="105"/>
      <c r="AG61" s="106"/>
    </row>
    <row r="62" spans="1:33" x14ac:dyDescent="0.25">
      <c r="A62" s="37">
        <v>1980</v>
      </c>
      <c r="B62" s="99">
        <f t="shared" si="4"/>
        <v>2.6692395293911583E-2</v>
      </c>
      <c r="C62" s="102">
        <v>9.9831399616134376E-4</v>
      </c>
      <c r="D62" s="102">
        <v>4.7768100514045562E-3</v>
      </c>
      <c r="E62" s="102">
        <v>1.0925541290595005E-2</v>
      </c>
      <c r="F62" s="102">
        <v>4.9204927922916961E-3</v>
      </c>
      <c r="G62" s="102">
        <v>3.7968628580300813E-3</v>
      </c>
      <c r="H62" s="102">
        <v>1.2743743054289005E-3</v>
      </c>
      <c r="I62" s="101"/>
      <c r="J62" s="99">
        <f t="shared" si="5"/>
        <v>0.18681966604156552</v>
      </c>
      <c r="K62" s="102">
        <v>2.0686001887379984E-2</v>
      </c>
      <c r="L62" s="102">
        <v>2.4495028464451511E-3</v>
      </c>
      <c r="M62" s="102">
        <v>1.6812038302927226E-2</v>
      </c>
      <c r="N62" s="102">
        <v>2.1517883313306042E-2</v>
      </c>
      <c r="O62" s="102">
        <v>4.0326176946490211E-2</v>
      </c>
      <c r="P62" s="102">
        <v>8.5028062745016911E-2</v>
      </c>
      <c r="Q62" s="103"/>
      <c r="R62" s="102">
        <f t="shared" si="0"/>
        <v>2.5418020988482684E-2</v>
      </c>
      <c r="S62" s="102">
        <f t="shared" si="1"/>
        <v>1.2743743054289005E-3</v>
      </c>
      <c r="T62" s="102">
        <f t="shared" si="2"/>
        <v>0.10179160329654861</v>
      </c>
      <c r="U62" s="102">
        <f t="shared" si="3"/>
        <v>8.5028062745016911E-2</v>
      </c>
      <c r="V62" s="107"/>
      <c r="W62" s="107"/>
      <c r="X62" s="105"/>
      <c r="Y62" s="105"/>
      <c r="Z62" s="105"/>
      <c r="AA62" s="105"/>
      <c r="AB62" s="105"/>
      <c r="AG62" s="106"/>
    </row>
    <row r="63" spans="1:33" x14ac:dyDescent="0.25">
      <c r="A63" s="37">
        <v>1981</v>
      </c>
      <c r="B63" s="99">
        <f t="shared" si="4"/>
        <v>2.4900018748060054E-2</v>
      </c>
      <c r="C63" s="102">
        <v>1.0138018362125896E-3</v>
      </c>
      <c r="D63" s="102">
        <v>4.7363082899062187E-3</v>
      </c>
      <c r="E63" s="102">
        <v>1.0616841017071735E-2</v>
      </c>
      <c r="F63" s="102">
        <v>3.4185281318042772E-3</v>
      </c>
      <c r="G63" s="102">
        <v>3.8209125885178799E-3</v>
      </c>
      <c r="H63" s="102">
        <v>1.2936268845473561E-3</v>
      </c>
      <c r="I63" s="101"/>
      <c r="J63" s="99">
        <f t="shared" si="5"/>
        <v>0.18587558981017477</v>
      </c>
      <c r="K63" s="102">
        <v>2.0052589442394787E-2</v>
      </c>
      <c r="L63" s="102">
        <v>2.5083870922958658E-3</v>
      </c>
      <c r="M63" s="102">
        <v>1.9614772097606415E-2</v>
      </c>
      <c r="N63" s="102">
        <v>1.7163587990777527E-2</v>
      </c>
      <c r="O63" s="102">
        <v>3.9645314238117936E-2</v>
      </c>
      <c r="P63" s="102">
        <v>8.6890938948982227E-2</v>
      </c>
      <c r="Q63" s="103"/>
      <c r="R63" s="102">
        <f t="shared" si="0"/>
        <v>2.36063918635127E-2</v>
      </c>
      <c r="S63" s="102">
        <f t="shared" si="1"/>
        <v>1.2936268845473561E-3</v>
      </c>
      <c r="T63" s="102">
        <f t="shared" si="2"/>
        <v>9.8984650861192541E-2</v>
      </c>
      <c r="U63" s="102">
        <f t="shared" si="3"/>
        <v>8.6890938948982227E-2</v>
      </c>
      <c r="V63" s="107"/>
      <c r="W63" s="107"/>
      <c r="X63" s="105"/>
      <c r="Y63" s="105"/>
      <c r="Z63" s="105"/>
      <c r="AA63" s="105"/>
      <c r="AB63" s="105"/>
      <c r="AG63" s="106"/>
    </row>
    <row r="64" spans="1:33" x14ac:dyDescent="0.25">
      <c r="A64" s="37">
        <v>1982</v>
      </c>
      <c r="B64" s="99">
        <f t="shared" si="4"/>
        <v>2.3576411775487891E-2</v>
      </c>
      <c r="C64" s="102">
        <v>8.7303849542830095E-4</v>
      </c>
      <c r="D64" s="102">
        <v>4.7887682299608087E-3</v>
      </c>
      <c r="E64" s="102">
        <v>9.6953418167664927E-3</v>
      </c>
      <c r="F64" s="102">
        <v>2.0560621767605467E-3</v>
      </c>
      <c r="G64" s="102">
        <v>4.9000290809374358E-3</v>
      </c>
      <c r="H64" s="102">
        <v>1.2631719756343055E-3</v>
      </c>
      <c r="I64" s="101"/>
      <c r="J64" s="99">
        <f t="shared" si="5"/>
        <v>0.18743982623239033</v>
      </c>
      <c r="K64" s="102">
        <v>1.9707333355386381E-2</v>
      </c>
      <c r="L64" s="102">
        <v>3.2133186228707777E-3</v>
      </c>
      <c r="M64" s="102">
        <v>1.8160629372251266E-2</v>
      </c>
      <c r="N64" s="102">
        <v>1.1038145624736956E-2</v>
      </c>
      <c r="O64" s="102">
        <v>4.4838447388798698E-2</v>
      </c>
      <c r="P64" s="102">
        <v>9.0481951868346261E-2</v>
      </c>
      <c r="Q64" s="103"/>
      <c r="R64" s="102">
        <f t="shared" si="0"/>
        <v>2.2313239799853585E-2</v>
      </c>
      <c r="S64" s="102">
        <f t="shared" si="1"/>
        <v>1.2631719756343055E-3</v>
      </c>
      <c r="T64" s="102">
        <f t="shared" si="2"/>
        <v>9.6957874364044072E-2</v>
      </c>
      <c r="U64" s="102">
        <f t="shared" si="3"/>
        <v>9.0481951868346261E-2</v>
      </c>
      <c r="V64" s="107"/>
      <c r="W64" s="107"/>
      <c r="X64" s="105"/>
      <c r="Y64" s="105"/>
      <c r="Z64" s="105"/>
      <c r="AA64" s="105"/>
      <c r="AB64" s="105"/>
      <c r="AG64" s="106"/>
    </row>
    <row r="65" spans="1:33" x14ac:dyDescent="0.25">
      <c r="A65" s="37">
        <v>1983</v>
      </c>
      <c r="B65" s="99">
        <f t="shared" si="4"/>
        <v>2.6604650662898879E-2</v>
      </c>
      <c r="C65" s="102">
        <v>8.8394017991388766E-4</v>
      </c>
      <c r="D65" s="102">
        <v>5.0760823311298059E-3</v>
      </c>
      <c r="E65" s="102">
        <v>1.1415798241749479E-2</v>
      </c>
      <c r="F65" s="102">
        <v>2.7265054176413908E-3</v>
      </c>
      <c r="G65" s="102">
        <v>5.0115754910176735E-3</v>
      </c>
      <c r="H65" s="102">
        <v>1.4907490014466457E-3</v>
      </c>
      <c r="I65" s="101"/>
      <c r="J65" s="99">
        <f t="shared" si="5"/>
        <v>0.20099965196788394</v>
      </c>
      <c r="K65" s="102">
        <v>1.945221555621926E-2</v>
      </c>
      <c r="L65" s="102">
        <v>3.6757697864251778E-3</v>
      </c>
      <c r="M65" s="102">
        <v>2.4118035846657147E-2</v>
      </c>
      <c r="N65" s="102">
        <v>1.4410720270003242E-2</v>
      </c>
      <c r="O65" s="102">
        <v>4.7527450866033084E-2</v>
      </c>
      <c r="P65" s="102">
        <v>9.1815459642546018E-2</v>
      </c>
      <c r="Q65" s="103"/>
      <c r="R65" s="102">
        <f t="shared" si="0"/>
        <v>2.5113901661452234E-2</v>
      </c>
      <c r="S65" s="102">
        <f t="shared" si="1"/>
        <v>1.4907490014466457E-3</v>
      </c>
      <c r="T65" s="102">
        <f t="shared" si="2"/>
        <v>0.10918419232533791</v>
      </c>
      <c r="U65" s="102">
        <f t="shared" si="3"/>
        <v>9.1815459642546018E-2</v>
      </c>
      <c r="V65" s="107"/>
      <c r="W65" s="107"/>
      <c r="X65" s="105"/>
      <c r="Y65" s="105"/>
      <c r="Z65" s="105"/>
      <c r="AA65" s="105"/>
      <c r="AB65" s="105"/>
      <c r="AG65" s="106"/>
    </row>
    <row r="66" spans="1:33" x14ac:dyDescent="0.25">
      <c r="A66" s="37">
        <v>1984</v>
      </c>
      <c r="B66" s="99">
        <f t="shared" si="4"/>
        <v>2.7397224193577128E-2</v>
      </c>
      <c r="C66" s="102">
        <v>7.4419293477675445E-4</v>
      </c>
      <c r="D66" s="102">
        <v>4.8613921327288314E-3</v>
      </c>
      <c r="E66" s="102">
        <v>1.2052706866937964E-2</v>
      </c>
      <c r="F66" s="102">
        <v>2.8786960501076542E-3</v>
      </c>
      <c r="G66" s="102">
        <v>5.3473760553042673E-3</v>
      </c>
      <c r="H66" s="102">
        <v>1.5128601537216558E-3</v>
      </c>
      <c r="I66" s="101"/>
      <c r="J66" s="99">
        <f t="shared" si="5"/>
        <v>0.20798042762688396</v>
      </c>
      <c r="K66" s="102">
        <v>1.7913660196466338E-2</v>
      </c>
      <c r="L66" s="102">
        <v>3.9436176363198561E-3</v>
      </c>
      <c r="M66" s="102">
        <v>2.8992010273572462E-2</v>
      </c>
      <c r="N66" s="102">
        <v>1.6326419686213876E-2</v>
      </c>
      <c r="O66" s="102">
        <v>4.7022260324525833E-2</v>
      </c>
      <c r="P66" s="102">
        <v>9.3782459509785573E-2</v>
      </c>
      <c r="Q66" s="103"/>
      <c r="R66" s="102">
        <f t="shared" si="0"/>
        <v>2.5884364039855473E-2</v>
      </c>
      <c r="S66" s="102">
        <f t="shared" si="1"/>
        <v>1.5128601537216558E-3</v>
      </c>
      <c r="T66" s="102">
        <f t="shared" si="2"/>
        <v>0.11419796811709837</v>
      </c>
      <c r="U66" s="102">
        <f t="shared" si="3"/>
        <v>9.3782459509785573E-2</v>
      </c>
      <c r="V66" s="107"/>
      <c r="W66" s="107"/>
      <c r="X66" s="105"/>
      <c r="Y66" s="105"/>
      <c r="Z66" s="105"/>
      <c r="AA66" s="105"/>
      <c r="AB66" s="105"/>
      <c r="AG66" s="106"/>
    </row>
    <row r="67" spans="1:33" x14ac:dyDescent="0.25">
      <c r="A67" s="37">
        <v>1985</v>
      </c>
      <c r="B67" s="99">
        <f t="shared" si="4"/>
        <v>2.7108159639714809E-2</v>
      </c>
      <c r="C67" s="102">
        <v>8.5371365875393484E-4</v>
      </c>
      <c r="D67" s="102">
        <v>5.3375471173681176E-3</v>
      </c>
      <c r="E67" s="102">
        <v>1.1287341914309022E-2</v>
      </c>
      <c r="F67" s="102">
        <v>2.5889731700671774E-3</v>
      </c>
      <c r="G67" s="102">
        <v>5.5818374174519255E-3</v>
      </c>
      <c r="H67" s="102">
        <v>1.4587463617646288E-3</v>
      </c>
      <c r="I67" s="101"/>
      <c r="J67" s="99">
        <f t="shared" si="5"/>
        <v>0.20660166509277536</v>
      </c>
      <c r="K67" s="102">
        <v>1.7149453618820108E-2</v>
      </c>
      <c r="L67" s="102">
        <v>4.1015368569346121E-3</v>
      </c>
      <c r="M67" s="102">
        <v>2.9356017817030015E-2</v>
      </c>
      <c r="N67" s="102">
        <v>1.4882204239702993E-2</v>
      </c>
      <c r="O67" s="102">
        <v>4.6648040930225156E-2</v>
      </c>
      <c r="P67" s="102">
        <v>9.4464411630062473E-2</v>
      </c>
      <c r="Q67" s="103"/>
      <c r="R67" s="102">
        <f t="shared" si="0"/>
        <v>2.564941327795018E-2</v>
      </c>
      <c r="S67" s="102">
        <f t="shared" si="1"/>
        <v>1.4587463617646288E-3</v>
      </c>
      <c r="T67" s="102">
        <f t="shared" si="2"/>
        <v>0.11213725346271289</v>
      </c>
      <c r="U67" s="102">
        <f t="shared" si="3"/>
        <v>9.4464411630062473E-2</v>
      </c>
      <c r="V67" s="107"/>
      <c r="W67" s="107"/>
      <c r="X67" s="105"/>
      <c r="Y67" s="105"/>
      <c r="Z67" s="105"/>
      <c r="AA67" s="105"/>
      <c r="AB67" s="105"/>
      <c r="AG67" s="106"/>
    </row>
    <row r="68" spans="1:33" x14ac:dyDescent="0.25">
      <c r="A68" s="37">
        <v>1986</v>
      </c>
      <c r="B68" s="99">
        <f t="shared" si="4"/>
        <v>2.4766752376607349E-2</v>
      </c>
      <c r="C68" s="102">
        <v>7.5361471373205436E-4</v>
      </c>
      <c r="D68" s="102">
        <v>5.0903815321503808E-3</v>
      </c>
      <c r="E68" s="102">
        <v>7.9840658154051794E-3</v>
      </c>
      <c r="F68" s="102">
        <v>2.645385798081051E-3</v>
      </c>
      <c r="G68" s="102">
        <v>6.5769573420787044E-3</v>
      </c>
      <c r="H68" s="102">
        <v>1.7163471751599805E-3</v>
      </c>
      <c r="I68" s="101"/>
      <c r="J68" s="99">
        <f t="shared" si="5"/>
        <v>0.20467455854430266</v>
      </c>
      <c r="K68" s="102">
        <v>1.5922652661989337E-2</v>
      </c>
      <c r="L68" s="102">
        <v>5.104163854755127E-3</v>
      </c>
      <c r="M68" s="102">
        <v>1.9454591223430122E-2</v>
      </c>
      <c r="N68" s="102">
        <v>1.6506128058422526E-2</v>
      </c>
      <c r="O68" s="102">
        <v>5.1288876811523595E-2</v>
      </c>
      <c r="P68" s="102">
        <v>9.6398145934181972E-2</v>
      </c>
      <c r="Q68" s="103"/>
      <c r="R68" s="102">
        <f t="shared" si="0"/>
        <v>2.3050405201447369E-2</v>
      </c>
      <c r="S68" s="102">
        <f t="shared" si="1"/>
        <v>1.7163471751599805E-3</v>
      </c>
      <c r="T68" s="102">
        <f t="shared" si="2"/>
        <v>0.10827641261012071</v>
      </c>
      <c r="U68" s="102">
        <f t="shared" si="3"/>
        <v>9.6398145934181972E-2</v>
      </c>
      <c r="V68" s="107"/>
      <c r="W68" s="107"/>
      <c r="X68" s="108"/>
      <c r="Y68" s="105"/>
      <c r="Z68" s="105"/>
      <c r="AA68" s="105"/>
      <c r="AB68" s="105"/>
      <c r="AG68" s="106"/>
    </row>
    <row r="69" spans="1:33" x14ac:dyDescent="0.25">
      <c r="A69" s="37">
        <v>1987</v>
      </c>
      <c r="B69" s="99">
        <f t="shared" si="4"/>
        <v>2.2294685554006054E-2</v>
      </c>
      <c r="C69" s="102">
        <v>7.469416338687267E-4</v>
      </c>
      <c r="D69" s="104">
        <v>5.3978421231434415E-3</v>
      </c>
      <c r="E69" s="102">
        <v>5.2955078161702777E-3</v>
      </c>
      <c r="F69" s="102">
        <v>3.5519762056020576E-3</v>
      </c>
      <c r="G69" s="102">
        <v>5.84052077450778E-3</v>
      </c>
      <c r="H69" s="102">
        <v>1.4618970007137689E-3</v>
      </c>
      <c r="I69" s="101"/>
      <c r="J69" s="99">
        <f t="shared" si="5"/>
        <v>0.20661654607054991</v>
      </c>
      <c r="K69" s="102">
        <v>1.6554964741812121E-2</v>
      </c>
      <c r="L69" s="104">
        <v>3.7073042663461841E-3</v>
      </c>
      <c r="M69" s="102">
        <v>2.3025619392919326E-2</v>
      </c>
      <c r="N69" s="102">
        <v>2.0387607041516292E-2</v>
      </c>
      <c r="O69" s="102">
        <v>4.3142068087797386E-2</v>
      </c>
      <c r="P69" s="102">
        <v>9.9798982540158593E-2</v>
      </c>
      <c r="Q69" s="103"/>
      <c r="R69" s="102">
        <f t="shared" si="0"/>
        <v>2.0832788553292285E-2</v>
      </c>
      <c r="S69" s="102">
        <f t="shared" si="1"/>
        <v>1.4618970007137689E-3</v>
      </c>
      <c r="T69" s="102">
        <f t="shared" si="2"/>
        <v>0.1068175635303913</v>
      </c>
      <c r="U69" s="102">
        <f t="shared" si="3"/>
        <v>9.9798982540158593E-2</v>
      </c>
      <c r="V69" s="107"/>
      <c r="W69" s="107"/>
      <c r="X69" s="105"/>
      <c r="Y69" s="105"/>
      <c r="Z69" s="105"/>
      <c r="AA69" s="105"/>
      <c r="AB69" s="105"/>
      <c r="AG69" s="106"/>
    </row>
    <row r="70" spans="1:33" x14ac:dyDescent="0.25">
      <c r="A70" s="37">
        <v>1988</v>
      </c>
      <c r="B70" s="99">
        <f t="shared" si="4"/>
        <v>2.142409208345919E-2</v>
      </c>
      <c r="C70" s="102">
        <v>9.5400347695388907E-4</v>
      </c>
      <c r="D70" s="104">
        <v>5.5428800559138135E-3</v>
      </c>
      <c r="E70" s="102">
        <v>7.314050008478892E-3</v>
      </c>
      <c r="F70" s="102">
        <v>3.2599892587407762E-3</v>
      </c>
      <c r="G70" s="102">
        <v>2.8836192442116683E-3</v>
      </c>
      <c r="H70" s="102">
        <v>1.4695500391601493E-3</v>
      </c>
      <c r="I70" s="101"/>
      <c r="J70" s="99">
        <f t="shared" si="5"/>
        <v>0.21341216236329286</v>
      </c>
      <c r="K70" s="102">
        <v>1.7540966558365789E-2</v>
      </c>
      <c r="L70" s="104">
        <v>3.7597789019888223E-3</v>
      </c>
      <c r="M70" s="102">
        <v>2.5541564837693095E-2</v>
      </c>
      <c r="N70" s="102">
        <v>2.2162260481518824E-2</v>
      </c>
      <c r="O70" s="102">
        <v>3.9750908219042203E-2</v>
      </c>
      <c r="P70" s="102">
        <v>0.10465668336468412</v>
      </c>
      <c r="Q70" s="103"/>
      <c r="R70" s="102">
        <f t="shared" si="0"/>
        <v>1.9954542044299039E-2</v>
      </c>
      <c r="S70" s="102">
        <f t="shared" si="1"/>
        <v>1.4695500391601493E-3</v>
      </c>
      <c r="T70" s="102">
        <f t="shared" si="2"/>
        <v>0.10875547899860874</v>
      </c>
      <c r="U70" s="102">
        <f t="shared" si="3"/>
        <v>0.10465668336468412</v>
      </c>
      <c r="V70" s="107"/>
      <c r="W70" s="107"/>
      <c r="X70" s="105"/>
      <c r="Y70" s="105"/>
      <c r="Z70" s="105"/>
      <c r="AA70" s="105"/>
      <c r="AB70" s="105"/>
      <c r="AG70" s="106"/>
    </row>
    <row r="71" spans="1:33" x14ac:dyDescent="0.25">
      <c r="A71" s="37">
        <v>1989</v>
      </c>
      <c r="B71" s="99">
        <f t="shared" si="4"/>
        <v>1.9429350260055139E-2</v>
      </c>
      <c r="C71" s="102">
        <v>9.7921088203269785E-4</v>
      </c>
      <c r="D71" s="104">
        <v>5.6461927533747883E-3</v>
      </c>
      <c r="E71" s="102">
        <v>5.2898055958437275E-3</v>
      </c>
      <c r="F71" s="102">
        <v>2.5570478111139549E-3</v>
      </c>
      <c r="G71" s="102">
        <v>3.4648533901980826E-3</v>
      </c>
      <c r="H71" s="102">
        <v>1.492239827491888E-3</v>
      </c>
      <c r="I71" s="101"/>
      <c r="J71" s="99">
        <f t="shared" si="5"/>
        <v>0.21198343948329204</v>
      </c>
      <c r="K71" s="102">
        <v>2.071824533654601E-2</v>
      </c>
      <c r="L71" s="104">
        <v>3.8182100769929062E-3</v>
      </c>
      <c r="M71" s="102">
        <v>1.8418146330752415E-2</v>
      </c>
      <c r="N71" s="102">
        <v>1.9986878488121917E-2</v>
      </c>
      <c r="O71" s="102">
        <v>4.5478817897237907E-2</v>
      </c>
      <c r="P71" s="102">
        <v>0.10356314135364089</v>
      </c>
      <c r="Q71" s="103"/>
      <c r="R71" s="102">
        <f t="shared" si="0"/>
        <v>1.7937110432563252E-2</v>
      </c>
      <c r="S71" s="102">
        <f t="shared" si="1"/>
        <v>1.492239827491888E-3</v>
      </c>
      <c r="T71" s="102">
        <f t="shared" si="2"/>
        <v>0.10842029812965115</v>
      </c>
      <c r="U71" s="102">
        <f t="shared" si="3"/>
        <v>0.10356314135364089</v>
      </c>
      <c r="V71" s="107"/>
      <c r="W71" s="107"/>
      <c r="X71" s="105"/>
      <c r="Y71" s="105"/>
      <c r="Z71" s="105"/>
      <c r="AA71" s="105"/>
      <c r="AB71" s="105"/>
      <c r="AG71" s="106"/>
    </row>
    <row r="72" spans="1:33" x14ac:dyDescent="0.25">
      <c r="A72" s="37">
        <v>1990</v>
      </c>
      <c r="B72" s="99">
        <f t="shared" si="4"/>
        <v>1.7746977312818383E-2</v>
      </c>
      <c r="C72" s="102">
        <v>1.1153053312999409E-3</v>
      </c>
      <c r="D72" s="104">
        <v>5.8071928584373734E-3</v>
      </c>
      <c r="E72" s="102">
        <v>3.8061055843452074E-3</v>
      </c>
      <c r="F72" s="102">
        <v>2.3933024352544782E-3</v>
      </c>
      <c r="G72" s="102">
        <v>3.1185841610985076E-3</v>
      </c>
      <c r="H72" s="102">
        <v>1.5064869423828734E-3</v>
      </c>
      <c r="I72" s="101"/>
      <c r="J72" s="99">
        <f t="shared" si="5"/>
        <v>0.21293877654238241</v>
      </c>
      <c r="K72" s="102">
        <v>2.2192751491737175E-2</v>
      </c>
      <c r="L72" s="104">
        <v>3.975449851525736E-3</v>
      </c>
      <c r="M72" s="102">
        <v>1.7702321232051049E-2</v>
      </c>
      <c r="N72" s="102">
        <v>1.8609621149487422E-2</v>
      </c>
      <c r="O72" s="102">
        <v>4.3682824828479148E-2</v>
      </c>
      <c r="P72" s="102">
        <v>0.10677580798910187</v>
      </c>
      <c r="Q72" s="103"/>
      <c r="R72" s="102">
        <f t="shared" si="0"/>
        <v>1.6240490370435508E-2</v>
      </c>
      <c r="S72" s="102">
        <f t="shared" si="1"/>
        <v>1.5064869423828734E-3</v>
      </c>
      <c r="T72" s="102">
        <f t="shared" si="2"/>
        <v>0.10616296855328053</v>
      </c>
      <c r="U72" s="102">
        <f t="shared" si="3"/>
        <v>0.10677580798910187</v>
      </c>
      <c r="V72" s="107"/>
      <c r="W72" s="107"/>
      <c r="X72" s="105"/>
      <c r="Y72" s="105"/>
      <c r="Z72" s="105"/>
      <c r="AA72" s="105"/>
      <c r="AB72" s="105"/>
      <c r="AG72" s="106"/>
    </row>
    <row r="73" spans="1:33" x14ac:dyDescent="0.25">
      <c r="A73" s="37">
        <v>1991</v>
      </c>
      <c r="B73" s="99">
        <f t="shared" si="4"/>
        <v>2.0430329058138127E-2</v>
      </c>
      <c r="C73" s="102">
        <v>1.0165288116526102E-3</v>
      </c>
      <c r="D73" s="104">
        <v>6.0883856208061599E-3</v>
      </c>
      <c r="E73" s="102">
        <v>5.6347786689354374E-3</v>
      </c>
      <c r="F73" s="102">
        <v>2.6652529953799099E-3</v>
      </c>
      <c r="G73" s="102">
        <v>3.2422267351912373E-3</v>
      </c>
      <c r="H73" s="102">
        <v>1.7831562261727703E-3</v>
      </c>
      <c r="I73" s="101"/>
      <c r="J73" s="99">
        <f t="shared" si="5"/>
        <v>0.21430781181213573</v>
      </c>
      <c r="K73" s="102">
        <v>2.2469130451482921E-2</v>
      </c>
      <c r="L73" s="104">
        <v>4.0330359759439575E-3</v>
      </c>
      <c r="M73" s="102">
        <v>2.0305101093087835E-2</v>
      </c>
      <c r="N73" s="102">
        <v>1.7337570732589635E-2</v>
      </c>
      <c r="O73" s="102">
        <v>3.8552735004772118E-2</v>
      </c>
      <c r="P73" s="102">
        <v>0.11161023855425926</v>
      </c>
      <c r="Q73" s="103"/>
      <c r="R73" s="102">
        <f t="shared" si="0"/>
        <v>1.8647172831965358E-2</v>
      </c>
      <c r="S73" s="102">
        <f t="shared" si="1"/>
        <v>1.7831562261727703E-3</v>
      </c>
      <c r="T73" s="102">
        <f t="shared" si="2"/>
        <v>0.10269757325787647</v>
      </c>
      <c r="U73" s="102">
        <f t="shared" si="3"/>
        <v>0.11161023855425926</v>
      </c>
      <c r="V73" s="107"/>
      <c r="W73" s="107"/>
      <c r="X73" s="105"/>
      <c r="Y73" s="105"/>
      <c r="Z73" s="105"/>
      <c r="AA73" s="105"/>
      <c r="AB73" s="105"/>
      <c r="AG73" s="106"/>
    </row>
    <row r="74" spans="1:33" x14ac:dyDescent="0.25">
      <c r="A74" s="37">
        <v>1992</v>
      </c>
      <c r="B74" s="99">
        <f t="shared" si="4"/>
        <v>2.1653402406204898E-2</v>
      </c>
      <c r="C74" s="102">
        <v>1.5968887082285126E-3</v>
      </c>
      <c r="D74" s="104">
        <v>5.7010762574103615E-3</v>
      </c>
      <c r="E74" s="102">
        <v>6.0744261606480113E-3</v>
      </c>
      <c r="F74" s="102">
        <v>3.0682751753986549E-3</v>
      </c>
      <c r="G74" s="102">
        <v>3.3616416796251542E-3</v>
      </c>
      <c r="H74" s="102">
        <v>1.8510944248942046E-3</v>
      </c>
      <c r="I74" s="101"/>
      <c r="J74" s="99">
        <f t="shared" si="5"/>
        <v>0.22419395730074027</v>
      </c>
      <c r="K74" s="102">
        <v>2.4135953715488587E-2</v>
      </c>
      <c r="L74" s="104">
        <v>4.5270450903973497E-3</v>
      </c>
      <c r="M74" s="102">
        <v>1.9781195731944912E-2</v>
      </c>
      <c r="N74" s="102">
        <v>1.8878257203333269E-2</v>
      </c>
      <c r="O74" s="102">
        <v>4.0528392380979245E-2</v>
      </c>
      <c r="P74" s="102">
        <v>0.1163431131785969</v>
      </c>
      <c r="Q74" s="103"/>
      <c r="R74" s="102">
        <f t="shared" ref="R74:R101" si="6">SUM(C74:G74)</f>
        <v>1.9802307981310694E-2</v>
      </c>
      <c r="S74" s="102">
        <f t="shared" ref="S74:S101" si="7">H74</f>
        <v>1.8510944248942046E-3</v>
      </c>
      <c r="T74" s="102">
        <f t="shared" ref="T74:T101" si="8">SUM(K74:O74)</f>
        <v>0.10785084412214335</v>
      </c>
      <c r="U74" s="102">
        <f t="shared" ref="U74:U101" si="9">P74</f>
        <v>0.1163431131785969</v>
      </c>
      <c r="V74" s="107"/>
      <c r="W74" s="107"/>
      <c r="X74" s="105"/>
      <c r="Y74" s="105"/>
      <c r="Z74" s="105"/>
      <c r="AA74" s="105"/>
      <c r="AB74" s="105"/>
      <c r="AG74" s="106"/>
    </row>
    <row r="75" spans="1:33" x14ac:dyDescent="0.25">
      <c r="A75" s="37">
        <v>1993</v>
      </c>
      <c r="B75" s="99">
        <f t="shared" si="4"/>
        <v>2.234533774313037E-2</v>
      </c>
      <c r="C75" s="102">
        <v>1.7159913821746088E-3</v>
      </c>
      <c r="D75" s="104">
        <v>5.6778818023818954E-3</v>
      </c>
      <c r="E75" s="102">
        <v>5.8071536875569808E-3</v>
      </c>
      <c r="F75" s="102">
        <v>3.6238521366857737E-3</v>
      </c>
      <c r="G75" s="102">
        <v>3.5618243349650226E-3</v>
      </c>
      <c r="H75" s="102">
        <v>1.9586343993660913E-3</v>
      </c>
      <c r="I75" s="101"/>
      <c r="J75" s="99">
        <f t="shared" si="5"/>
        <v>0.23607034501961233</v>
      </c>
      <c r="K75" s="102">
        <v>2.8468866436153054E-2</v>
      </c>
      <c r="L75" s="104">
        <v>4.6892750106920632E-3</v>
      </c>
      <c r="M75" s="102">
        <v>2.0370557693403131E-2</v>
      </c>
      <c r="N75" s="102">
        <v>2.1952510864331351E-2</v>
      </c>
      <c r="O75" s="102">
        <v>4.37285746354312E-2</v>
      </c>
      <c r="P75" s="102">
        <v>0.11686056037960152</v>
      </c>
      <c r="Q75" s="103"/>
      <c r="R75" s="102">
        <f t="shared" si="6"/>
        <v>2.038670334376428E-2</v>
      </c>
      <c r="S75" s="102">
        <f t="shared" si="7"/>
        <v>1.9586343993660913E-3</v>
      </c>
      <c r="T75" s="102">
        <f t="shared" si="8"/>
        <v>0.11920978464001081</v>
      </c>
      <c r="U75" s="102">
        <f t="shared" si="9"/>
        <v>0.11686056037960152</v>
      </c>
      <c r="V75" s="107"/>
      <c r="W75" s="107"/>
      <c r="X75" s="105"/>
      <c r="Y75" s="105"/>
      <c r="Z75" s="105"/>
      <c r="AA75" s="105"/>
      <c r="AB75" s="105"/>
      <c r="AG75" s="106"/>
    </row>
    <row r="76" spans="1:33" x14ac:dyDescent="0.25">
      <c r="A76" s="37">
        <v>1994</v>
      </c>
      <c r="B76" s="99">
        <f t="shared" si="4"/>
        <v>2.2900975422485672E-2</v>
      </c>
      <c r="C76" s="102">
        <v>1.9631704414368335E-3</v>
      </c>
      <c r="D76" s="104">
        <v>5.4199572632143925E-3</v>
      </c>
      <c r="E76" s="102">
        <v>6.9291598284695576E-3</v>
      </c>
      <c r="F76" s="102">
        <v>3.0837216082437776E-3</v>
      </c>
      <c r="G76" s="102">
        <v>3.4870299960353492E-3</v>
      </c>
      <c r="H76" s="102">
        <v>2.0179362850857581E-3</v>
      </c>
      <c r="I76" s="101"/>
      <c r="J76" s="99">
        <f t="shared" si="5"/>
        <v>0.23775190849228495</v>
      </c>
      <c r="K76" s="102">
        <v>3.0038884257603989E-2</v>
      </c>
      <c r="L76" s="104">
        <v>4.61484844788497E-3</v>
      </c>
      <c r="M76" s="102">
        <v>2.565338308009037E-2</v>
      </c>
      <c r="N76" s="102">
        <v>2.2611891430884889E-2</v>
      </c>
      <c r="O76" s="102">
        <v>4.0400645466401271E-2</v>
      </c>
      <c r="P76" s="102">
        <v>0.11443225580941946</v>
      </c>
      <c r="Q76" s="103"/>
      <c r="R76" s="102">
        <f t="shared" si="6"/>
        <v>2.0883039137399913E-2</v>
      </c>
      <c r="S76" s="102">
        <f t="shared" si="7"/>
        <v>2.0179362850857581E-3</v>
      </c>
      <c r="T76" s="102">
        <f t="shared" si="8"/>
        <v>0.12331965268286549</v>
      </c>
      <c r="U76" s="102">
        <f t="shared" si="9"/>
        <v>0.11443225580941946</v>
      </c>
      <c r="V76" s="107"/>
      <c r="W76" s="107"/>
      <c r="X76" s="105"/>
      <c r="Y76" s="105"/>
      <c r="Z76" s="105"/>
      <c r="AA76" s="105"/>
      <c r="AB76" s="105"/>
      <c r="AG76" s="106"/>
    </row>
    <row r="77" spans="1:33" x14ac:dyDescent="0.25">
      <c r="A77" s="37">
        <v>1995</v>
      </c>
      <c r="B77" s="99">
        <f t="shared" si="4"/>
        <v>2.4302268456731096E-2</v>
      </c>
      <c r="C77" s="102">
        <v>1.8531832222567176E-3</v>
      </c>
      <c r="D77" s="104">
        <v>5.43583767676371E-3</v>
      </c>
      <c r="E77" s="102">
        <v>7.8240077470047732E-3</v>
      </c>
      <c r="F77" s="102">
        <v>4.0961890160549543E-3</v>
      </c>
      <c r="G77" s="102">
        <v>2.8559785955400946E-3</v>
      </c>
      <c r="H77" s="102">
        <v>2.2370721991108447E-3</v>
      </c>
      <c r="I77" s="101"/>
      <c r="J77" s="99">
        <f t="shared" si="5"/>
        <v>0.22908175977051323</v>
      </c>
      <c r="K77" s="102">
        <v>2.7908833662257399E-2</v>
      </c>
      <c r="L77" s="104">
        <v>4.1798043177634879E-3</v>
      </c>
      <c r="M77" s="102">
        <v>2.7683216949173473E-2</v>
      </c>
      <c r="N77" s="102">
        <v>2.3740782133137225E-2</v>
      </c>
      <c r="O77" s="102">
        <v>3.5642731351675568E-2</v>
      </c>
      <c r="P77" s="102">
        <v>0.10992639135650609</v>
      </c>
      <c r="Q77" s="103"/>
      <c r="R77" s="102">
        <f t="shared" si="6"/>
        <v>2.206519625762025E-2</v>
      </c>
      <c r="S77" s="102">
        <f t="shared" si="7"/>
        <v>2.2370721991108447E-3</v>
      </c>
      <c r="T77" s="102">
        <f t="shared" si="8"/>
        <v>0.11915536841400715</v>
      </c>
      <c r="U77" s="102">
        <f t="shared" si="9"/>
        <v>0.10992639135650609</v>
      </c>
      <c r="V77" s="107"/>
      <c r="W77" s="107"/>
      <c r="X77" s="105"/>
      <c r="Y77" s="105"/>
      <c r="Z77" s="105"/>
      <c r="AA77" s="105"/>
      <c r="AB77" s="105"/>
      <c r="AG77" s="106"/>
    </row>
    <row r="78" spans="1:33" x14ac:dyDescent="0.25">
      <c r="A78" s="37">
        <v>1996</v>
      </c>
      <c r="B78" s="99">
        <f t="shared" si="4"/>
        <v>2.434039401410245E-2</v>
      </c>
      <c r="C78" s="102">
        <v>2.0358950093353214E-3</v>
      </c>
      <c r="D78" s="104">
        <v>5.2805423806965993E-3</v>
      </c>
      <c r="E78" s="102">
        <v>8.0217449987545868E-3</v>
      </c>
      <c r="F78" s="102">
        <v>4.3340186432342517E-3</v>
      </c>
      <c r="G78" s="102">
        <v>2.4576563467717579E-3</v>
      </c>
      <c r="H78" s="102">
        <v>2.2105366353099348E-3</v>
      </c>
      <c r="I78" s="101"/>
      <c r="J78" s="99">
        <f t="shared" si="5"/>
        <v>0.22862949050319425</v>
      </c>
      <c r="K78" s="102">
        <v>2.9192902802869077E-2</v>
      </c>
      <c r="L78" s="104">
        <v>3.3998552982856317E-3</v>
      </c>
      <c r="M78" s="102">
        <v>3.0225743074009461E-2</v>
      </c>
      <c r="N78" s="102">
        <v>2.5580705896539456E-2</v>
      </c>
      <c r="O78" s="102">
        <v>3.3546319283279613E-2</v>
      </c>
      <c r="P78" s="102">
        <v>0.10668396414821103</v>
      </c>
      <c r="Q78" s="103"/>
      <c r="R78" s="102">
        <f t="shared" si="6"/>
        <v>2.2129857378792514E-2</v>
      </c>
      <c r="S78" s="102">
        <f t="shared" si="7"/>
        <v>2.2105366353099348E-3</v>
      </c>
      <c r="T78" s="102">
        <f t="shared" si="8"/>
        <v>0.12194552635498324</v>
      </c>
      <c r="U78" s="102">
        <f t="shared" si="9"/>
        <v>0.10668396414821103</v>
      </c>
      <c r="V78" s="107"/>
      <c r="W78" s="107"/>
      <c r="X78" s="105"/>
      <c r="Y78" s="105"/>
      <c r="Z78" s="105"/>
      <c r="AA78" s="105"/>
      <c r="AB78" s="105"/>
      <c r="AG78" s="106"/>
    </row>
    <row r="79" spans="1:33" x14ac:dyDescent="0.25">
      <c r="A79" s="37">
        <v>1997</v>
      </c>
      <c r="B79" s="99">
        <f t="shared" si="4"/>
        <v>2.4846964450248546E-2</v>
      </c>
      <c r="C79" s="102">
        <v>2.056441596539798E-3</v>
      </c>
      <c r="D79" s="104">
        <v>5.0879322453769296E-3</v>
      </c>
      <c r="E79" s="102">
        <v>8.5716172731386715E-3</v>
      </c>
      <c r="F79" s="102">
        <v>4.4871670584273986E-3</v>
      </c>
      <c r="G79" s="102">
        <v>2.5972254795237348E-3</v>
      </c>
      <c r="H79" s="102">
        <v>2.046580797242013E-3</v>
      </c>
      <c r="I79" s="101"/>
      <c r="J79" s="99">
        <f t="shared" si="5"/>
        <v>0.22608753417982602</v>
      </c>
      <c r="K79" s="102">
        <v>2.8652354292079702E-2</v>
      </c>
      <c r="L79" s="104">
        <v>3.413475145137566E-3</v>
      </c>
      <c r="M79" s="102">
        <v>3.0365936789359713E-2</v>
      </c>
      <c r="N79" s="102">
        <v>2.6062333754978493E-2</v>
      </c>
      <c r="O79" s="102">
        <v>3.3903636480077888E-2</v>
      </c>
      <c r="P79" s="102">
        <v>0.10368979771819267</v>
      </c>
      <c r="Q79" s="103"/>
      <c r="R79" s="102">
        <f t="shared" si="6"/>
        <v>2.2800383653006535E-2</v>
      </c>
      <c r="S79" s="102">
        <f t="shared" si="7"/>
        <v>2.046580797242013E-3</v>
      </c>
      <c r="T79" s="102">
        <f t="shared" si="8"/>
        <v>0.12239773646163335</v>
      </c>
      <c r="U79" s="102">
        <f t="shared" si="9"/>
        <v>0.10368979771819267</v>
      </c>
      <c r="V79" s="107"/>
      <c r="W79" s="107"/>
      <c r="X79" s="105"/>
      <c r="Y79" s="105"/>
      <c r="Z79" s="105"/>
      <c r="AA79" s="105"/>
      <c r="AB79" s="105"/>
      <c r="AG79" s="106"/>
    </row>
    <row r="80" spans="1:33" x14ac:dyDescent="0.25">
      <c r="A80" s="37">
        <v>1998</v>
      </c>
      <c r="B80" s="99">
        <f t="shared" ref="B80:B101" si="10">SUM(C80:H80)</f>
        <v>2.2111704824886308E-2</v>
      </c>
      <c r="C80" s="102">
        <v>2.1821702986017746E-3</v>
      </c>
      <c r="D80" s="104">
        <v>5.1338277311308586E-3</v>
      </c>
      <c r="E80" s="102">
        <v>5.827522092110367E-3</v>
      </c>
      <c r="F80" s="102">
        <v>4.1240981601404336E-3</v>
      </c>
      <c r="G80" s="102">
        <v>2.7400722400969762E-3</v>
      </c>
      <c r="H80" s="102">
        <v>2.1040143028058966E-3</v>
      </c>
      <c r="I80" s="101"/>
      <c r="J80" s="99">
        <f t="shared" ref="J80:J101" si="11">SUM(K80:P80)</f>
        <v>0.21731669062112502</v>
      </c>
      <c r="K80" s="102">
        <v>3.0651213019471601E-2</v>
      </c>
      <c r="L80" s="104">
        <v>3.2388723065030472E-3</v>
      </c>
      <c r="M80" s="102">
        <v>2.0579743220881627E-2</v>
      </c>
      <c r="N80" s="102">
        <v>2.2594082524251373E-2</v>
      </c>
      <c r="O80" s="102">
        <v>3.5558152069005332E-2</v>
      </c>
      <c r="P80" s="102">
        <v>0.10469462748101202</v>
      </c>
      <c r="Q80" s="103"/>
      <c r="R80" s="102">
        <f t="shared" si="6"/>
        <v>2.0007690522080412E-2</v>
      </c>
      <c r="S80" s="102">
        <f t="shared" si="7"/>
        <v>2.1040143028058966E-3</v>
      </c>
      <c r="T80" s="102">
        <f t="shared" si="8"/>
        <v>0.112622063140113</v>
      </c>
      <c r="U80" s="102">
        <f t="shared" si="9"/>
        <v>0.10469462748101202</v>
      </c>
      <c r="V80" s="107"/>
      <c r="W80" s="107"/>
      <c r="X80" s="105"/>
      <c r="Y80" s="105"/>
      <c r="Z80" s="105"/>
      <c r="AA80" s="105"/>
      <c r="AB80" s="105"/>
      <c r="AG80" s="106"/>
    </row>
    <row r="81" spans="1:33" x14ac:dyDescent="0.25">
      <c r="A81" s="37">
        <v>1999</v>
      </c>
      <c r="B81" s="99">
        <f t="shared" si="10"/>
        <v>2.2106733487483817E-2</v>
      </c>
      <c r="C81" s="102">
        <v>2.2233933006150651E-3</v>
      </c>
      <c r="D81" s="104">
        <v>5.0110268491969836E-3</v>
      </c>
      <c r="E81" s="102">
        <v>6.3171581823371573E-3</v>
      </c>
      <c r="F81" s="102">
        <v>4.0212149431108294E-3</v>
      </c>
      <c r="G81" s="102">
        <v>2.3286937782113076E-3</v>
      </c>
      <c r="H81" s="102">
        <v>2.2052464340124749E-3</v>
      </c>
      <c r="I81" s="101"/>
      <c r="J81" s="99">
        <f t="shared" si="11"/>
        <v>0.21461394095891734</v>
      </c>
      <c r="K81" s="102">
        <v>2.9455583348831884E-2</v>
      </c>
      <c r="L81" s="104">
        <v>3.3081453051595905E-3</v>
      </c>
      <c r="M81" s="102">
        <v>2.2651500122942134E-2</v>
      </c>
      <c r="N81" s="102">
        <v>2.2296310073495387E-2</v>
      </c>
      <c r="O81" s="102">
        <v>3.1026617901516385E-2</v>
      </c>
      <c r="P81" s="102">
        <v>0.10587578420697195</v>
      </c>
      <c r="Q81" s="103"/>
      <c r="R81" s="102">
        <f t="shared" si="6"/>
        <v>1.9901487053471341E-2</v>
      </c>
      <c r="S81" s="102">
        <f t="shared" si="7"/>
        <v>2.2052464340124749E-3</v>
      </c>
      <c r="T81" s="102">
        <f t="shared" si="8"/>
        <v>0.10873815675194538</v>
      </c>
      <c r="U81" s="102">
        <f t="shared" si="9"/>
        <v>0.10587578420697195</v>
      </c>
      <c r="V81" s="107"/>
      <c r="W81" s="107"/>
      <c r="X81" s="105"/>
      <c r="Y81" s="105"/>
      <c r="Z81" s="105"/>
      <c r="AA81" s="105"/>
      <c r="AB81" s="105"/>
      <c r="AG81" s="106"/>
    </row>
    <row r="82" spans="1:33" x14ac:dyDescent="0.25">
      <c r="A82" s="37">
        <v>2000</v>
      </c>
      <c r="B82" s="99">
        <f t="shared" si="10"/>
        <v>1.8763026417762299E-2</v>
      </c>
      <c r="C82" s="102">
        <v>2.246809008845795E-3</v>
      </c>
      <c r="D82" s="104">
        <v>5.021161910721837E-3</v>
      </c>
      <c r="E82" s="102">
        <v>3.3918195129908489E-3</v>
      </c>
      <c r="F82" s="102">
        <v>3.6242832663284123E-3</v>
      </c>
      <c r="G82" s="102">
        <v>2.2802759314844313E-3</v>
      </c>
      <c r="H82" s="102">
        <v>2.198676787390975E-3</v>
      </c>
      <c r="I82" s="101"/>
      <c r="J82" s="99">
        <f t="shared" si="11"/>
        <v>0.21256368895430616</v>
      </c>
      <c r="K82" s="102">
        <v>3.1737713289738248E-2</v>
      </c>
      <c r="L82" s="104">
        <v>2.9523965357539958E-3</v>
      </c>
      <c r="M82" s="102">
        <v>1.363511847978998E-2</v>
      </c>
      <c r="N82" s="102">
        <v>2.1523493409413987E-2</v>
      </c>
      <c r="O82" s="102">
        <v>3.3662184498979127E-2</v>
      </c>
      <c r="P82" s="102">
        <v>0.10905278274063084</v>
      </c>
      <c r="Q82" s="103"/>
      <c r="R82" s="102">
        <f t="shared" si="6"/>
        <v>1.6564349630371324E-2</v>
      </c>
      <c r="S82" s="102">
        <f t="shared" si="7"/>
        <v>2.198676787390975E-3</v>
      </c>
      <c r="T82" s="102">
        <f t="shared" si="8"/>
        <v>0.10351090621367534</v>
      </c>
      <c r="U82" s="102">
        <f t="shared" si="9"/>
        <v>0.10905278274063084</v>
      </c>
      <c r="V82" s="107"/>
      <c r="W82" s="107"/>
      <c r="X82" s="105"/>
      <c r="Y82" s="105"/>
      <c r="Z82" s="105"/>
      <c r="AA82" s="105"/>
      <c r="AB82" s="105"/>
      <c r="AG82" s="106"/>
    </row>
    <row r="83" spans="1:33" x14ac:dyDescent="0.25">
      <c r="A83" s="37">
        <v>2001</v>
      </c>
      <c r="B83" s="99">
        <f t="shared" si="10"/>
        <v>1.8075253399580535E-2</v>
      </c>
      <c r="C83" s="102">
        <v>2.3177684420946066E-3</v>
      </c>
      <c r="D83" s="104">
        <v>4.5598118644704063E-3</v>
      </c>
      <c r="E83" s="102">
        <v>4.2968235666476567E-3</v>
      </c>
      <c r="F83" s="102">
        <v>2.3060477096650779E-3</v>
      </c>
      <c r="G83" s="102">
        <v>2.3601779639647181E-3</v>
      </c>
      <c r="H83" s="102">
        <v>2.2346238527380679E-3</v>
      </c>
      <c r="I83" s="101"/>
      <c r="J83" s="99">
        <f t="shared" si="11"/>
        <v>0.21736130495213229</v>
      </c>
      <c r="K83" s="102">
        <v>3.3594679943796772E-2</v>
      </c>
      <c r="L83" s="104">
        <v>3.1570221930826083E-3</v>
      </c>
      <c r="M83" s="102">
        <v>1.7769543099523694E-2</v>
      </c>
      <c r="N83" s="102">
        <v>1.4506794404669785E-2</v>
      </c>
      <c r="O83" s="102">
        <v>3.7253944517742409E-2</v>
      </c>
      <c r="P83" s="102">
        <v>0.11107932079331702</v>
      </c>
      <c r="Q83" s="103"/>
      <c r="R83" s="102">
        <f t="shared" si="6"/>
        <v>1.5840629546842466E-2</v>
      </c>
      <c r="S83" s="102">
        <f t="shared" si="7"/>
        <v>2.2346238527380679E-3</v>
      </c>
      <c r="T83" s="102">
        <f t="shared" si="8"/>
        <v>0.10628198415881526</v>
      </c>
      <c r="U83" s="102">
        <f t="shared" si="9"/>
        <v>0.11107932079331702</v>
      </c>
      <c r="V83" s="107"/>
      <c r="W83" s="107"/>
      <c r="X83" s="105"/>
      <c r="Y83" s="105"/>
      <c r="Z83" s="105"/>
      <c r="AA83" s="105"/>
      <c r="AB83" s="105"/>
      <c r="AG83" s="106"/>
    </row>
    <row r="84" spans="1:33" x14ac:dyDescent="0.25">
      <c r="A84" s="37">
        <v>2002</v>
      </c>
      <c r="B84" s="99">
        <f t="shared" si="10"/>
        <v>1.9690194070657259E-2</v>
      </c>
      <c r="C84" s="102">
        <v>2.4730913214381046E-3</v>
      </c>
      <c r="D84" s="104">
        <v>3.7456179627806613E-3</v>
      </c>
      <c r="E84" s="102">
        <v>6.5617586270602258E-3</v>
      </c>
      <c r="F84" s="102">
        <v>2.0346664896802465E-3</v>
      </c>
      <c r="G84" s="102">
        <v>2.6512142411310828E-3</v>
      </c>
      <c r="H84" s="102">
        <v>2.2238454285669392E-3</v>
      </c>
      <c r="I84" s="101"/>
      <c r="J84" s="99">
        <f t="shared" si="11"/>
        <v>0.2315830687199546</v>
      </c>
      <c r="K84" s="102">
        <v>3.4471737605973711E-2</v>
      </c>
      <c r="L84" s="104">
        <v>3.024069113439035E-3</v>
      </c>
      <c r="M84" s="102">
        <v>2.9602532756456499E-2</v>
      </c>
      <c r="N84" s="102">
        <v>1.3347250378404254E-2</v>
      </c>
      <c r="O84" s="102">
        <v>3.731748060475587E-2</v>
      </c>
      <c r="P84" s="102">
        <v>0.11381999826092523</v>
      </c>
      <c r="Q84" s="103"/>
      <c r="R84" s="102">
        <f t="shared" si="6"/>
        <v>1.7466348642090321E-2</v>
      </c>
      <c r="S84" s="102">
        <f t="shared" si="7"/>
        <v>2.2238454285669392E-3</v>
      </c>
      <c r="T84" s="102">
        <f t="shared" si="8"/>
        <v>0.11776307045902937</v>
      </c>
      <c r="U84" s="102">
        <f t="shared" si="9"/>
        <v>0.11381999826092523</v>
      </c>
      <c r="V84" s="107"/>
      <c r="W84" s="107"/>
      <c r="X84" s="105"/>
      <c r="Y84" s="105"/>
      <c r="Z84" s="105"/>
      <c r="AA84" s="105"/>
      <c r="AB84" s="105"/>
      <c r="AG84" s="106"/>
    </row>
    <row r="85" spans="1:33" x14ac:dyDescent="0.25">
      <c r="A85" s="37">
        <v>2003</v>
      </c>
      <c r="B85" s="99">
        <f t="shared" si="10"/>
        <v>2.2621610104574384E-2</v>
      </c>
      <c r="C85" s="102">
        <v>2.6358998609200077E-3</v>
      </c>
      <c r="D85" s="104">
        <v>3.6787640332376558E-3</v>
      </c>
      <c r="E85" s="102">
        <v>8.4318157000957857E-3</v>
      </c>
      <c r="F85" s="102">
        <v>3.0020508774256517E-3</v>
      </c>
      <c r="G85" s="102">
        <v>2.5320066470600985E-3</v>
      </c>
      <c r="H85" s="102">
        <v>2.3410729858351835E-3</v>
      </c>
      <c r="I85" s="101"/>
      <c r="J85" s="99">
        <f t="shared" si="11"/>
        <v>0.24416521258834323</v>
      </c>
      <c r="K85" s="102">
        <v>3.5855066197397784E-2</v>
      </c>
      <c r="L85" s="104">
        <v>2.9851036096168663E-3</v>
      </c>
      <c r="M85" s="102">
        <v>3.2788956429046334E-2</v>
      </c>
      <c r="N85" s="102">
        <v>1.7845341914039345E-2</v>
      </c>
      <c r="O85" s="102">
        <v>3.6536327326719763E-2</v>
      </c>
      <c r="P85" s="102">
        <v>0.11815441711152315</v>
      </c>
      <c r="Q85" s="103"/>
      <c r="R85" s="102">
        <f t="shared" si="6"/>
        <v>2.02805371187392E-2</v>
      </c>
      <c r="S85" s="102">
        <f t="shared" si="7"/>
        <v>2.3410729858351835E-3</v>
      </c>
      <c r="T85" s="102">
        <f t="shared" si="8"/>
        <v>0.12601079547682009</v>
      </c>
      <c r="U85" s="102">
        <f t="shared" si="9"/>
        <v>0.11815441711152315</v>
      </c>
      <c r="V85" s="107"/>
      <c r="W85" s="107"/>
      <c r="X85" s="105"/>
      <c r="Y85" s="105"/>
      <c r="Z85" s="105"/>
      <c r="AA85" s="105"/>
      <c r="AB85" s="105"/>
      <c r="AG85" s="106"/>
    </row>
    <row r="86" spans="1:33" x14ac:dyDescent="0.25">
      <c r="A86" s="37">
        <v>2004</v>
      </c>
      <c r="B86" s="99">
        <f t="shared" si="10"/>
        <v>2.4556424394502764E-2</v>
      </c>
      <c r="C86" s="102">
        <v>2.6758719244844649E-3</v>
      </c>
      <c r="D86" s="104">
        <v>4.0700606400197502E-3</v>
      </c>
      <c r="E86" s="102">
        <v>9.1225492165962346E-3</v>
      </c>
      <c r="F86" s="102">
        <v>4.1179284794869838E-3</v>
      </c>
      <c r="G86" s="102">
        <v>2.1963934300146251E-3</v>
      </c>
      <c r="H86" s="102">
        <v>2.3736207039006998E-3</v>
      </c>
      <c r="I86" s="101"/>
      <c r="J86" s="99">
        <f t="shared" si="11"/>
        <v>0.24662956228752234</v>
      </c>
      <c r="K86" s="102">
        <v>3.4175647243931462E-2</v>
      </c>
      <c r="L86" s="104">
        <v>2.6315674506009919E-3</v>
      </c>
      <c r="M86" s="102">
        <v>3.3764879576109214E-2</v>
      </c>
      <c r="N86" s="102">
        <v>2.2537007330258089E-2</v>
      </c>
      <c r="O86" s="102">
        <v>3.2806303689121262E-2</v>
      </c>
      <c r="P86" s="102">
        <v>0.12071415699750132</v>
      </c>
      <c r="Q86" s="103"/>
      <c r="R86" s="102">
        <f t="shared" si="6"/>
        <v>2.2182803690602063E-2</v>
      </c>
      <c r="S86" s="102">
        <f t="shared" si="7"/>
        <v>2.3736207039006998E-3</v>
      </c>
      <c r="T86" s="102">
        <f t="shared" si="8"/>
        <v>0.12591540529002102</v>
      </c>
      <c r="U86" s="102">
        <f t="shared" si="9"/>
        <v>0.12071415699750132</v>
      </c>
      <c r="V86" s="107"/>
      <c r="W86" s="107"/>
      <c r="X86" s="105"/>
      <c r="Y86" s="105"/>
      <c r="Z86" s="105"/>
      <c r="AA86" s="105"/>
      <c r="AB86" s="105"/>
      <c r="AG86" s="106"/>
    </row>
    <row r="87" spans="1:33" x14ac:dyDescent="0.25">
      <c r="A87" s="37">
        <v>2005</v>
      </c>
      <c r="B87" s="99">
        <f t="shared" si="10"/>
        <v>2.7248129260510574E-2</v>
      </c>
      <c r="C87" s="102">
        <v>2.3618087580458092E-3</v>
      </c>
      <c r="D87" s="104">
        <v>4.6548799468413326E-3</v>
      </c>
      <c r="E87" s="102">
        <v>1.0411277585038349E-2</v>
      </c>
      <c r="F87" s="102">
        <v>5.5055069945125082E-3</v>
      </c>
      <c r="G87" s="102">
        <v>1.925126781799163E-3</v>
      </c>
      <c r="H87" s="102">
        <v>2.3895291942734164E-3</v>
      </c>
      <c r="I87" s="101"/>
      <c r="J87" s="99">
        <f t="shared" si="11"/>
        <v>0.25465775274541597</v>
      </c>
      <c r="K87" s="102">
        <v>2.9608476474798907E-2</v>
      </c>
      <c r="L87" s="104">
        <v>2.6263256287440175E-3</v>
      </c>
      <c r="M87" s="102">
        <v>3.7599882285695226E-2</v>
      </c>
      <c r="N87" s="102">
        <v>3.1458020199073379E-2</v>
      </c>
      <c r="O87" s="102">
        <v>3.1195643995897613E-2</v>
      </c>
      <c r="P87" s="102">
        <v>0.12216940416120685</v>
      </c>
      <c r="Q87" s="103"/>
      <c r="R87" s="102">
        <f t="shared" si="6"/>
        <v>2.485860006623716E-2</v>
      </c>
      <c r="S87" s="102">
        <f t="shared" si="7"/>
        <v>2.3895291942734164E-3</v>
      </c>
      <c r="T87" s="102">
        <f t="shared" si="8"/>
        <v>0.13248834858420913</v>
      </c>
      <c r="U87" s="102">
        <f t="shared" si="9"/>
        <v>0.12216940416120685</v>
      </c>
      <c r="V87" s="107"/>
      <c r="W87" s="107"/>
      <c r="X87" s="105"/>
      <c r="Y87" s="105"/>
      <c r="Z87" s="105"/>
      <c r="AA87" s="105"/>
      <c r="AB87" s="105"/>
      <c r="AG87" s="106"/>
    </row>
    <row r="88" spans="1:33" x14ac:dyDescent="0.25">
      <c r="A88" s="37">
        <v>2006</v>
      </c>
      <c r="B88" s="99">
        <f t="shared" si="10"/>
        <v>2.8390959216270918E-2</v>
      </c>
      <c r="C88" s="102">
        <v>1.9962235528192523E-3</v>
      </c>
      <c r="D88" s="104">
        <v>5.6461786037116241E-3</v>
      </c>
      <c r="E88" s="102">
        <v>9.8631921104900058E-3</v>
      </c>
      <c r="F88" s="102">
        <v>6.1437895185407357E-3</v>
      </c>
      <c r="G88" s="102">
        <v>2.5595590287841568E-3</v>
      </c>
      <c r="H88" s="102">
        <v>2.1820164019251396E-3</v>
      </c>
      <c r="I88" s="101"/>
      <c r="J88" s="99">
        <f t="shared" si="11"/>
        <v>0.24624934258092701</v>
      </c>
      <c r="K88" s="102">
        <v>2.5423596612140515E-2</v>
      </c>
      <c r="L88" s="104">
        <v>3.0262210107479567E-3</v>
      </c>
      <c r="M88" s="102">
        <v>3.0757223351925305E-2</v>
      </c>
      <c r="N88" s="102">
        <v>3.2177280984656248E-2</v>
      </c>
      <c r="O88" s="102">
        <v>3.4941889986281324E-2</v>
      </c>
      <c r="P88" s="102">
        <v>0.11992313063517568</v>
      </c>
      <c r="Q88" s="103"/>
      <c r="R88" s="102">
        <f t="shared" si="6"/>
        <v>2.6208942814345777E-2</v>
      </c>
      <c r="S88" s="102">
        <f t="shared" si="7"/>
        <v>2.1820164019251396E-3</v>
      </c>
      <c r="T88" s="102">
        <f t="shared" si="8"/>
        <v>0.12632621194575133</v>
      </c>
      <c r="U88" s="102">
        <f t="shared" si="9"/>
        <v>0.11992313063517568</v>
      </c>
      <c r="V88" s="107"/>
      <c r="W88" s="107"/>
      <c r="X88" s="105"/>
      <c r="Y88" s="105"/>
      <c r="Z88" s="105"/>
      <c r="AA88" s="105"/>
      <c r="AB88" s="105"/>
      <c r="AG88" s="106"/>
    </row>
    <row r="89" spans="1:33" x14ac:dyDescent="0.25">
      <c r="A89" s="37">
        <v>2007</v>
      </c>
      <c r="B89" s="99">
        <f t="shared" si="10"/>
        <v>2.370266047838334E-2</v>
      </c>
      <c r="C89" s="102">
        <v>1.976402483743484E-3</v>
      </c>
      <c r="D89" s="104">
        <v>6.2120381443512996E-3</v>
      </c>
      <c r="E89" s="102">
        <v>5.6138808821152722E-3</v>
      </c>
      <c r="F89" s="102">
        <v>5.0848617875311787E-3</v>
      </c>
      <c r="G89" s="102">
        <v>2.5187043278364178E-3</v>
      </c>
      <c r="H89" s="102">
        <v>2.2967728528056888E-3</v>
      </c>
      <c r="I89" s="101"/>
      <c r="J89" s="99">
        <f t="shared" si="11"/>
        <v>0.23266030104941249</v>
      </c>
      <c r="K89" s="102">
        <v>2.8078585408748646E-2</v>
      </c>
      <c r="L89" s="104">
        <v>2.8600235643149474E-3</v>
      </c>
      <c r="M89" s="102">
        <v>1.9278326249366325E-2</v>
      </c>
      <c r="N89" s="102">
        <v>2.5618132165847032E-2</v>
      </c>
      <c r="O89" s="102">
        <v>3.6557061705079372E-2</v>
      </c>
      <c r="P89" s="102">
        <v>0.12026817195605617</v>
      </c>
      <c r="Q89" s="103"/>
      <c r="R89" s="102">
        <f t="shared" si="6"/>
        <v>2.1405887625577651E-2</v>
      </c>
      <c r="S89" s="102">
        <f t="shared" si="7"/>
        <v>2.2967728528056888E-3</v>
      </c>
      <c r="T89" s="102">
        <f t="shared" si="8"/>
        <v>0.11239212909335632</v>
      </c>
      <c r="U89" s="102">
        <f t="shared" si="9"/>
        <v>0.12026817195605617</v>
      </c>
      <c r="V89" s="107"/>
      <c r="W89" s="107"/>
      <c r="X89" s="105"/>
      <c r="Y89" s="105"/>
      <c r="Z89" s="105"/>
      <c r="AA89" s="105"/>
      <c r="AB89" s="105"/>
      <c r="AG89" s="106"/>
    </row>
    <row r="90" spans="1:33" x14ac:dyDescent="0.25">
      <c r="A90" s="37">
        <v>2008</v>
      </c>
      <c r="B90" s="99">
        <f t="shared" si="10"/>
        <v>1.9193735975531163E-2</v>
      </c>
      <c r="C90" s="102">
        <v>2.6409503886726552E-3</v>
      </c>
      <c r="D90" s="104">
        <v>5.3768787345261854E-3</v>
      </c>
      <c r="E90" s="102">
        <v>3.2776861768017813E-3</v>
      </c>
      <c r="F90" s="102">
        <v>2.8076061341951596E-3</v>
      </c>
      <c r="G90" s="102">
        <v>2.7537438122550422E-3</v>
      </c>
      <c r="H90" s="102">
        <v>2.3368707290803378E-3</v>
      </c>
      <c r="I90" s="101"/>
      <c r="J90" s="99">
        <f t="shared" si="11"/>
        <v>0.23170479339532646</v>
      </c>
      <c r="K90" s="102">
        <v>3.334715870067502E-2</v>
      </c>
      <c r="L90" s="104">
        <v>3.103701030936348E-3</v>
      </c>
      <c r="M90" s="102">
        <v>1.3102194136862831E-2</v>
      </c>
      <c r="N90" s="102">
        <v>1.7058672869902154E-2</v>
      </c>
      <c r="O90" s="102">
        <v>4.3368316387673224E-2</v>
      </c>
      <c r="P90" s="102">
        <v>0.12172475026927687</v>
      </c>
      <c r="Q90" s="103"/>
      <c r="R90" s="102">
        <f t="shared" si="6"/>
        <v>1.6856865246450824E-2</v>
      </c>
      <c r="S90" s="102">
        <f t="shared" si="7"/>
        <v>2.3368707290803378E-3</v>
      </c>
      <c r="T90" s="102">
        <f t="shared" si="8"/>
        <v>0.10998004312604959</v>
      </c>
      <c r="U90" s="102">
        <f t="shared" si="9"/>
        <v>0.12172475026927687</v>
      </c>
      <c r="V90" s="107"/>
      <c r="W90" s="107"/>
      <c r="X90" s="105"/>
      <c r="Y90" s="105"/>
      <c r="Z90" s="105"/>
      <c r="AA90" s="105"/>
      <c r="AB90" s="105"/>
      <c r="AG90" s="106"/>
    </row>
    <row r="91" spans="1:33" x14ac:dyDescent="0.25">
      <c r="A91" s="37">
        <v>2009</v>
      </c>
      <c r="B91" s="99">
        <f t="shared" si="10"/>
        <v>2.4146238094200342E-2</v>
      </c>
      <c r="C91" s="102">
        <v>3.2740094686428641E-3</v>
      </c>
      <c r="D91" s="104">
        <v>3.6810174642743368E-3</v>
      </c>
      <c r="E91" s="102">
        <v>1.0345425795633297E-2</v>
      </c>
      <c r="F91" s="102">
        <v>2.1424651398652171E-3</v>
      </c>
      <c r="G91" s="102">
        <v>2.3909002267025396E-3</v>
      </c>
      <c r="H91" s="102">
        <v>2.3124199990820883E-3</v>
      </c>
      <c r="I91" s="101"/>
      <c r="J91" s="99">
        <f t="shared" si="11"/>
        <v>0.24636860232157659</v>
      </c>
      <c r="K91" s="102">
        <v>3.9628735147919335E-2</v>
      </c>
      <c r="L91" s="104">
        <v>3.2671461486319829E-3</v>
      </c>
      <c r="M91" s="102">
        <v>3.768109187063344E-2</v>
      </c>
      <c r="N91" s="102">
        <v>1.1672272693235619E-2</v>
      </c>
      <c r="O91" s="102">
        <v>3.1761964389324507E-2</v>
      </c>
      <c r="P91" s="102">
        <v>0.12235739207183172</v>
      </c>
      <c r="Q91" s="103"/>
      <c r="R91" s="102">
        <f t="shared" si="6"/>
        <v>2.1833818095118255E-2</v>
      </c>
      <c r="S91" s="102">
        <f t="shared" si="7"/>
        <v>2.3124199990820883E-3</v>
      </c>
      <c r="T91" s="102">
        <f t="shared" si="8"/>
        <v>0.12401121024974489</v>
      </c>
      <c r="U91" s="102">
        <f t="shared" si="9"/>
        <v>0.12235739207183172</v>
      </c>
      <c r="V91" s="107"/>
      <c r="W91" s="107"/>
      <c r="X91" s="105"/>
      <c r="Y91" s="105"/>
      <c r="Z91" s="105"/>
      <c r="AA91" s="105"/>
      <c r="AB91" s="105"/>
      <c r="AG91" s="106"/>
    </row>
    <row r="92" spans="1:33" x14ac:dyDescent="0.25">
      <c r="A92" s="37">
        <v>2010</v>
      </c>
      <c r="B92" s="99">
        <f t="shared" si="10"/>
        <v>3.0088371554957881E-2</v>
      </c>
      <c r="C92" s="102">
        <v>3.4936463361709123E-3</v>
      </c>
      <c r="D92" s="104">
        <v>3.999565117283773E-3</v>
      </c>
      <c r="E92" s="102">
        <v>1.6266410248890681E-2</v>
      </c>
      <c r="F92" s="102">
        <v>2.7699320581526703E-3</v>
      </c>
      <c r="G92" s="102">
        <v>1.5666396627656476E-3</v>
      </c>
      <c r="H92" s="102">
        <v>1.9921781316941996E-3</v>
      </c>
      <c r="I92" s="101"/>
      <c r="J92" s="99">
        <f t="shared" si="11"/>
        <v>0.25033932945484866</v>
      </c>
      <c r="K92" s="102">
        <v>4.3532279742908464E-2</v>
      </c>
      <c r="L92" s="104">
        <v>3.0465731560655952E-3</v>
      </c>
      <c r="M92" s="102">
        <v>4.9222839858439713E-2</v>
      </c>
      <c r="N92" s="102">
        <v>1.3170931619096157E-2</v>
      </c>
      <c r="O92" s="102">
        <v>2.0335235810329887E-2</v>
      </c>
      <c r="P92" s="102">
        <v>0.12103146926800884</v>
      </c>
      <c r="Q92" s="103"/>
      <c r="R92" s="102">
        <f t="shared" si="6"/>
        <v>2.809619342326368E-2</v>
      </c>
      <c r="S92" s="102">
        <f t="shared" si="7"/>
        <v>1.9921781316941996E-3</v>
      </c>
      <c r="T92" s="102">
        <f t="shared" si="8"/>
        <v>0.12930786018683982</v>
      </c>
      <c r="U92" s="102">
        <f t="shared" si="9"/>
        <v>0.12103146926800884</v>
      </c>
      <c r="V92" s="107"/>
      <c r="W92" s="107"/>
      <c r="X92" s="105"/>
      <c r="Y92" s="105"/>
      <c r="Z92" s="105"/>
      <c r="AA92" s="105"/>
      <c r="AB92" s="105"/>
      <c r="AG92" s="106"/>
    </row>
    <row r="93" spans="1:33" x14ac:dyDescent="0.25">
      <c r="A93" s="37">
        <v>2011</v>
      </c>
      <c r="B93" s="99">
        <f t="shared" si="10"/>
        <v>2.728482312080303E-2</v>
      </c>
      <c r="C93" s="102">
        <v>3.8204095296626478E-3</v>
      </c>
      <c r="D93" s="104">
        <v>3.8718753356217724E-3</v>
      </c>
      <c r="E93" s="102">
        <v>1.3905004610053756E-2</v>
      </c>
      <c r="F93" s="102">
        <v>2.7587826274576882E-3</v>
      </c>
      <c r="G93" s="102">
        <v>1.7086683629395393E-3</v>
      </c>
      <c r="H93" s="102">
        <v>1.2200826550676249E-3</v>
      </c>
      <c r="I93" s="101"/>
      <c r="J93" s="99">
        <f t="shared" si="11"/>
        <v>0.25079059282771604</v>
      </c>
      <c r="K93" s="102">
        <v>4.6224338726167796E-2</v>
      </c>
      <c r="L93" s="104">
        <v>3.031012724784041E-3</v>
      </c>
      <c r="M93" s="102">
        <v>4.4339425472274326E-2</v>
      </c>
      <c r="N93" s="102">
        <v>1.3559863169844201E-2</v>
      </c>
      <c r="O93" s="102">
        <v>2.2531256044490213E-2</v>
      </c>
      <c r="P93" s="102">
        <v>0.12110469669015546</v>
      </c>
      <c r="Q93" s="103"/>
      <c r="R93" s="102">
        <f t="shared" si="6"/>
        <v>2.6064740465735405E-2</v>
      </c>
      <c r="S93" s="102">
        <f t="shared" si="7"/>
        <v>1.2200826550676249E-3</v>
      </c>
      <c r="T93" s="102">
        <f t="shared" si="8"/>
        <v>0.12968589613756057</v>
      </c>
      <c r="U93" s="102">
        <f t="shared" si="9"/>
        <v>0.12110469669015546</v>
      </c>
      <c r="V93" s="107"/>
      <c r="W93" s="107"/>
      <c r="X93" s="105"/>
      <c r="Y93" s="105"/>
      <c r="Z93" s="105"/>
      <c r="AA93" s="105"/>
      <c r="AB93" s="105"/>
      <c r="AG93" s="106"/>
    </row>
    <row r="94" spans="1:33" x14ac:dyDescent="0.25">
      <c r="A94" s="37">
        <v>2012</v>
      </c>
      <c r="B94" s="99">
        <f t="shared" si="10"/>
        <v>2.9410953167897023E-2</v>
      </c>
      <c r="C94" s="102">
        <v>3.7443201254766059E-3</v>
      </c>
      <c r="D94" s="104">
        <v>4.4094712621029139E-3</v>
      </c>
      <c r="E94" s="102">
        <v>1.3796827401527465E-2</v>
      </c>
      <c r="F94" s="102">
        <v>3.3941069896560273E-3</v>
      </c>
      <c r="G94" s="102">
        <v>1.8289802445418705E-3</v>
      </c>
      <c r="H94" s="102">
        <v>2.237247144592139E-3</v>
      </c>
      <c r="I94" s="101"/>
      <c r="J94" s="99">
        <f t="shared" si="11"/>
        <v>0.24879820858384477</v>
      </c>
      <c r="K94" s="102">
        <v>4.5473191875559003E-2</v>
      </c>
      <c r="L94" s="104">
        <v>2.8487346448510926E-3</v>
      </c>
      <c r="M94" s="102">
        <v>3.9256178805598313E-2</v>
      </c>
      <c r="N94" s="102">
        <v>1.5346742474614358E-2</v>
      </c>
      <c r="O94" s="102">
        <v>2.5302187206477724E-2</v>
      </c>
      <c r="P94" s="102">
        <v>0.12057117357674431</v>
      </c>
      <c r="Q94" s="103"/>
      <c r="R94" s="102">
        <f t="shared" si="6"/>
        <v>2.7173706023304885E-2</v>
      </c>
      <c r="S94" s="102">
        <f t="shared" si="7"/>
        <v>2.237247144592139E-3</v>
      </c>
      <c r="T94" s="102">
        <f t="shared" si="8"/>
        <v>0.12822703500710048</v>
      </c>
      <c r="U94" s="102">
        <f t="shared" si="9"/>
        <v>0.12057117357674431</v>
      </c>
      <c r="V94" s="107"/>
      <c r="W94" s="107"/>
      <c r="X94" s="105"/>
      <c r="Y94" s="105"/>
      <c r="Z94" s="105"/>
      <c r="AA94" s="105"/>
      <c r="AB94" s="105"/>
      <c r="AG94" s="106"/>
    </row>
    <row r="95" spans="1:33" x14ac:dyDescent="0.25">
      <c r="A95" s="37">
        <v>2013</v>
      </c>
      <c r="B95" s="99">
        <f t="shared" si="10"/>
        <v>2.7185330043407042E-2</v>
      </c>
      <c r="C95" s="102">
        <v>4.0701403103658631E-3</v>
      </c>
      <c r="D95" s="104">
        <v>3.8700352444127404E-3</v>
      </c>
      <c r="E95" s="102">
        <v>1.0970747376328232E-2</v>
      </c>
      <c r="F95" s="102">
        <v>3.6338141284427724E-3</v>
      </c>
      <c r="G95" s="102">
        <v>2.4499605654880845E-3</v>
      </c>
      <c r="H95" s="102">
        <v>2.1906324183693514E-3</v>
      </c>
      <c r="I95" s="101"/>
      <c r="J95" s="99">
        <f t="shared" si="11"/>
        <v>0.25311831943680607</v>
      </c>
      <c r="K95" s="102">
        <v>4.5841885993478805E-2</v>
      </c>
      <c r="L95" s="104">
        <v>2.6680905447618876E-3</v>
      </c>
      <c r="M95" s="102">
        <v>3.4280876365249152E-2</v>
      </c>
      <c r="N95" s="102">
        <v>1.7126643944516233E-2</v>
      </c>
      <c r="O95" s="102">
        <v>3.3900130641098786E-2</v>
      </c>
      <c r="P95" s="102">
        <v>0.11930069194770118</v>
      </c>
      <c r="Q95" s="103"/>
      <c r="R95" s="102">
        <f t="shared" si="6"/>
        <v>2.4994697625037691E-2</v>
      </c>
      <c r="S95" s="102">
        <f t="shared" si="7"/>
        <v>2.1906324183693514E-3</v>
      </c>
      <c r="T95" s="102">
        <f t="shared" si="8"/>
        <v>0.13381762748910486</v>
      </c>
      <c r="U95" s="102">
        <f t="shared" si="9"/>
        <v>0.11930069194770118</v>
      </c>
      <c r="V95" s="107"/>
      <c r="W95" s="107"/>
      <c r="X95" s="105"/>
      <c r="Y95" s="105"/>
      <c r="Z95" s="105"/>
      <c r="AA95" s="105"/>
      <c r="AB95" s="105"/>
      <c r="AG95" s="106"/>
    </row>
    <row r="96" spans="1:33" x14ac:dyDescent="0.25">
      <c r="A96" s="37">
        <v>2014</v>
      </c>
      <c r="B96" s="99">
        <f t="shared" si="10"/>
        <v>2.8665165451900294E-2</v>
      </c>
      <c r="C96" s="102">
        <v>4.0674069279436785E-3</v>
      </c>
      <c r="D96" s="104">
        <v>3.3318196824954158E-3</v>
      </c>
      <c r="E96" s="102">
        <v>1.0792906894681301E-2</v>
      </c>
      <c r="F96" s="102">
        <v>4.1817650193500871E-3</v>
      </c>
      <c r="G96" s="102">
        <v>4.0601896101707053E-3</v>
      </c>
      <c r="H96" s="102">
        <v>2.2310773172591054E-3</v>
      </c>
      <c r="I96" s="101"/>
      <c r="J96" s="99">
        <f t="shared" si="11"/>
        <v>0.24795592328148625</v>
      </c>
      <c r="K96" s="102">
        <v>4.5080241403616286E-2</v>
      </c>
      <c r="L96" s="104">
        <v>2.2469617824218166E-3</v>
      </c>
      <c r="M96" s="102">
        <v>3.0276137625997471E-2</v>
      </c>
      <c r="N96" s="102">
        <v>1.7267822998685695E-2</v>
      </c>
      <c r="O96" s="102">
        <v>3.4117929079055823E-2</v>
      </c>
      <c r="P96" s="102">
        <v>0.11896683039170915</v>
      </c>
      <c r="Q96" s="103"/>
      <c r="R96" s="102">
        <f t="shared" si="6"/>
        <v>2.6434088134641189E-2</v>
      </c>
      <c r="S96" s="102">
        <f t="shared" si="7"/>
        <v>2.2310773172591054E-3</v>
      </c>
      <c r="T96" s="102">
        <f t="shared" si="8"/>
        <v>0.12898909288977708</v>
      </c>
      <c r="U96" s="102">
        <f t="shared" si="9"/>
        <v>0.11896683039170915</v>
      </c>
      <c r="V96" s="105"/>
      <c r="W96" s="105"/>
      <c r="X96" s="105"/>
      <c r="Y96" s="105"/>
      <c r="Z96" s="105"/>
      <c r="AA96" s="105"/>
      <c r="AB96" s="105"/>
    </row>
    <row r="97" spans="1:28" x14ac:dyDescent="0.25">
      <c r="A97" s="37">
        <f t="shared" ref="A97:A102" si="12">A96+1</f>
        <v>2015</v>
      </c>
      <c r="B97" s="99">
        <f t="shared" si="10"/>
        <v>2.3930656648335019E-2</v>
      </c>
      <c r="C97" s="102">
        <v>3.5841968412549212E-3</v>
      </c>
      <c r="D97" s="104">
        <v>4.0448952430929127E-3</v>
      </c>
      <c r="E97" s="102">
        <v>8.5817712033063771E-3</v>
      </c>
      <c r="F97" s="102">
        <v>3.4118990204409674E-3</v>
      </c>
      <c r="G97" s="102">
        <v>2.0797686304082933E-3</v>
      </c>
      <c r="H97" s="102">
        <v>2.2281257098315456E-3</v>
      </c>
      <c r="I97" s="101"/>
      <c r="J97" s="99">
        <f t="shared" si="11"/>
        <v>0.2458807071561987</v>
      </c>
      <c r="K97" s="102">
        <v>4.441371194561175E-2</v>
      </c>
      <c r="L97" s="104">
        <v>2.3352520034568415E-3</v>
      </c>
      <c r="M97" s="102">
        <v>2.4240306598989004E-2</v>
      </c>
      <c r="N97" s="102">
        <v>1.5888903096194971E-2</v>
      </c>
      <c r="O97" s="102">
        <v>3.9614100904230336E-2</v>
      </c>
      <c r="P97" s="102">
        <v>0.11938843260771577</v>
      </c>
      <c r="Q97" s="103"/>
      <c r="R97" s="102">
        <f t="shared" si="6"/>
        <v>2.1702530938503474E-2</v>
      </c>
      <c r="S97" s="102">
        <f t="shared" si="7"/>
        <v>2.2281257098315456E-3</v>
      </c>
      <c r="T97" s="102">
        <f t="shared" si="8"/>
        <v>0.12649227454848291</v>
      </c>
      <c r="U97" s="102">
        <f t="shared" si="9"/>
        <v>0.11938843260771577</v>
      </c>
      <c r="V97" s="105"/>
      <c r="W97" s="105"/>
      <c r="X97" s="105"/>
      <c r="Y97" s="105"/>
      <c r="Z97" s="105"/>
      <c r="AA97" s="105"/>
      <c r="AB97" s="105"/>
    </row>
    <row r="98" spans="1:28" x14ac:dyDescent="0.25">
      <c r="A98" s="37">
        <f t="shared" si="12"/>
        <v>2016</v>
      </c>
      <c r="B98" s="99">
        <f t="shared" si="10"/>
        <v>2.3217814659306429E-2</v>
      </c>
      <c r="C98" s="102">
        <v>4.1431657590071886E-3</v>
      </c>
      <c r="D98" s="104">
        <v>3.1000035953616003E-3</v>
      </c>
      <c r="E98" s="102">
        <v>7.5817329852926026E-3</v>
      </c>
      <c r="F98" s="102">
        <v>3.2336123435334307E-3</v>
      </c>
      <c r="G98" s="102">
        <v>2.9113987173341308E-3</v>
      </c>
      <c r="H98" s="102">
        <v>2.2479012587774752E-3</v>
      </c>
      <c r="I98" s="101"/>
      <c r="J98" s="99">
        <f t="shared" si="11"/>
        <v>0.24518722181878955</v>
      </c>
      <c r="K98" s="102">
        <v>4.5998177201849857E-2</v>
      </c>
      <c r="L98" s="104">
        <v>2.2211466051579405E-3</v>
      </c>
      <c r="M98" s="102">
        <v>2.2501712137074296E-2</v>
      </c>
      <c r="N98" s="102">
        <v>1.5613962128402523E-2</v>
      </c>
      <c r="O98" s="102">
        <v>3.9932412706006164E-2</v>
      </c>
      <c r="P98" s="102">
        <v>0.11891981104029879</v>
      </c>
      <c r="Q98" s="103"/>
      <c r="R98" s="102">
        <f t="shared" si="6"/>
        <v>2.0969913400528954E-2</v>
      </c>
      <c r="S98" s="102">
        <f t="shared" si="7"/>
        <v>2.2479012587774752E-3</v>
      </c>
      <c r="T98" s="102">
        <f t="shared" si="8"/>
        <v>0.12626741077849077</v>
      </c>
      <c r="U98" s="102">
        <f t="shared" si="9"/>
        <v>0.11891981104029879</v>
      </c>
    </row>
    <row r="99" spans="1:28" x14ac:dyDescent="0.25">
      <c r="A99" s="37">
        <f t="shared" si="12"/>
        <v>2017</v>
      </c>
      <c r="B99" s="99">
        <f t="shared" si="10"/>
        <v>2.4390202658085551E-2</v>
      </c>
      <c r="C99" s="102">
        <v>4.6667545611343356E-3</v>
      </c>
      <c r="D99" s="104">
        <v>3.0977045006645213E-3</v>
      </c>
      <c r="E99" s="102">
        <v>8.980762951998034E-3</v>
      </c>
      <c r="F99" s="102">
        <v>2.6707885819133624E-3</v>
      </c>
      <c r="G99" s="102">
        <v>2.7287538060573394E-3</v>
      </c>
      <c r="H99" s="102">
        <v>2.2454382563179593E-3</v>
      </c>
      <c r="I99" s="101"/>
      <c r="J99" s="99">
        <f t="shared" si="11"/>
        <v>0.24407557716346795</v>
      </c>
      <c r="K99" s="102">
        <v>4.4975456173727009E-2</v>
      </c>
      <c r="L99" s="104">
        <v>2.1212783405245824E-3</v>
      </c>
      <c r="M99" s="102">
        <v>2.4580778577952867E-2</v>
      </c>
      <c r="N99" s="102">
        <v>1.2017550460184606E-2</v>
      </c>
      <c r="O99" s="102">
        <v>4.0089318959644953E-2</v>
      </c>
      <c r="P99" s="102">
        <v>0.12029119465143392</v>
      </c>
      <c r="Q99" s="103"/>
      <c r="R99" s="102">
        <f t="shared" si="6"/>
        <v>2.2144764401767592E-2</v>
      </c>
      <c r="S99" s="102">
        <f t="shared" si="7"/>
        <v>2.2454382563179593E-3</v>
      </c>
      <c r="T99" s="102">
        <f t="shared" si="8"/>
        <v>0.12378438251203402</v>
      </c>
      <c r="U99" s="102">
        <f t="shared" si="9"/>
        <v>0.12029119465143392</v>
      </c>
    </row>
    <row r="100" spans="1:28" x14ac:dyDescent="0.25">
      <c r="A100" s="37">
        <f t="shared" si="12"/>
        <v>2018</v>
      </c>
      <c r="B100" s="99">
        <f t="shared" si="10"/>
        <v>2.5483870203879506E-2</v>
      </c>
      <c r="C100" s="102">
        <v>4.8085087176744142E-3</v>
      </c>
      <c r="D100" s="104">
        <v>2.8383568023912465E-3</v>
      </c>
      <c r="E100" s="102">
        <v>1.0684828220244727E-2</v>
      </c>
      <c r="F100" s="102">
        <v>2.3878113284717659E-3</v>
      </c>
      <c r="G100" s="102">
        <v>2.5189017013033657E-3</v>
      </c>
      <c r="H100" s="102">
        <v>2.2454634337939821E-3</v>
      </c>
      <c r="I100" s="101"/>
      <c r="J100" s="99">
        <f t="shared" si="11"/>
        <v>0.24303034080426358</v>
      </c>
      <c r="K100" s="102">
        <v>4.3901527303666567E-2</v>
      </c>
      <c r="L100" s="104">
        <v>1.8084959688019651E-3</v>
      </c>
      <c r="M100" s="102">
        <v>2.9377431759622288E-2</v>
      </c>
      <c r="N100" s="102">
        <v>1.0732789560188657E-2</v>
      </c>
      <c r="O100" s="102">
        <v>3.5983522733832943E-2</v>
      </c>
      <c r="P100" s="102">
        <v>0.12122657347815118</v>
      </c>
      <c r="Q100" s="103"/>
      <c r="R100" s="102">
        <f t="shared" si="6"/>
        <v>2.3238406770085523E-2</v>
      </c>
      <c r="S100" s="102">
        <f t="shared" si="7"/>
        <v>2.2454634337939821E-3</v>
      </c>
      <c r="T100" s="102">
        <f t="shared" si="8"/>
        <v>0.12180376732611241</v>
      </c>
      <c r="U100" s="102">
        <f t="shared" si="9"/>
        <v>0.12122657347815118</v>
      </c>
    </row>
    <row r="101" spans="1:28" x14ac:dyDescent="0.25">
      <c r="A101" s="37">
        <f t="shared" si="12"/>
        <v>2019</v>
      </c>
      <c r="B101" s="99">
        <f t="shared" si="10"/>
        <v>2.5026549102789054E-2</v>
      </c>
      <c r="C101" s="102">
        <v>4.814441557212148E-3</v>
      </c>
      <c r="D101" s="104">
        <v>2.7427777112421347E-3</v>
      </c>
      <c r="E101" s="102">
        <v>1.0463374989378906E-2</v>
      </c>
      <c r="F101" s="102">
        <v>2.6488267506590774E-3</v>
      </c>
      <c r="G101" s="102">
        <v>2.1774690474164336E-3</v>
      </c>
      <c r="H101" s="102">
        <v>2.1796590468803529E-3</v>
      </c>
      <c r="I101" s="101"/>
      <c r="J101" s="99">
        <f t="shared" si="11"/>
        <v>0.24078239650306052</v>
      </c>
      <c r="K101" s="102">
        <v>4.450642449130042E-2</v>
      </c>
      <c r="L101" s="104">
        <v>1.8326633641324037E-3</v>
      </c>
      <c r="M101" s="102">
        <v>2.7462585074508477E-2</v>
      </c>
      <c r="N101" s="102">
        <v>1.1766974763452644E-2</v>
      </c>
      <c r="O101" s="102">
        <v>3.5000037857195028E-2</v>
      </c>
      <c r="P101" s="102">
        <v>0.12021371095247155</v>
      </c>
      <c r="Q101" s="103"/>
      <c r="R101" s="102">
        <f t="shared" si="6"/>
        <v>2.2846890055908699E-2</v>
      </c>
      <c r="S101" s="102">
        <f t="shared" si="7"/>
        <v>2.1796590468803529E-3</v>
      </c>
      <c r="T101" s="102">
        <f t="shared" si="8"/>
        <v>0.12056868555058897</v>
      </c>
      <c r="U101" s="102">
        <f t="shared" si="9"/>
        <v>0.12021371095247155</v>
      </c>
    </row>
    <row r="102" spans="1:28" x14ac:dyDescent="0.25">
      <c r="A102" s="37">
        <f t="shared" si="12"/>
        <v>2020</v>
      </c>
    </row>
    <row r="103" spans="1:28" x14ac:dyDescent="0.25">
      <c r="J103" s="100"/>
    </row>
    <row r="104" spans="1:28" x14ac:dyDescent="0.25">
      <c r="A104" t="s">
        <v>28</v>
      </c>
      <c r="B104" s="100">
        <f>AVERAGE(B42:B101)</f>
        <v>2.894990054032642E-2</v>
      </c>
      <c r="C104" s="100"/>
      <c r="D104" s="101"/>
    </row>
    <row r="105" spans="1:28" x14ac:dyDescent="0.25">
      <c r="A105" t="s">
        <v>26</v>
      </c>
      <c r="B105" s="100">
        <f>MIN(B42:B101)</f>
        <v>1.7746977312818383E-2</v>
      </c>
    </row>
    <row r="106" spans="1:28" x14ac:dyDescent="0.25">
      <c r="A106" t="s">
        <v>27</v>
      </c>
      <c r="B106" s="100">
        <f>MAX(B42:B101)</f>
        <v>5.0615433857368532E-2</v>
      </c>
    </row>
    <row r="107" spans="1:28" x14ac:dyDescent="0.25">
      <c r="A107" t="s">
        <v>91</v>
      </c>
      <c r="B107" s="99">
        <f>AVERAGE(B61:B101)</f>
        <v>2.4141772973054431E-2</v>
      </c>
    </row>
    <row r="108" spans="1:28" x14ac:dyDescent="0.25">
      <c r="B108" s="2"/>
    </row>
    <row r="109" spans="1:28" x14ac:dyDescent="0.25">
      <c r="A109" t="s">
        <v>2</v>
      </c>
      <c r="B109" s="99">
        <f>AVERAGE(B42:B51)</f>
        <v>4.5512327961611046E-2</v>
      </c>
      <c r="J109" s="99">
        <f>AVERAGE(J42:J51)</f>
        <v>0.14591274999519516</v>
      </c>
    </row>
    <row r="110" spans="1:28" x14ac:dyDescent="0.25">
      <c r="A110" t="s">
        <v>1</v>
      </c>
      <c r="B110" s="99">
        <f>AVERAGE(B92:B101)</f>
        <v>2.646837366113608E-2</v>
      </c>
      <c r="J110" s="99">
        <f>AVERAGE(J92:J101)</f>
        <v>0.24699586170304824</v>
      </c>
    </row>
  </sheetData>
  <mergeCells count="4">
    <mergeCell ref="A2:M2"/>
    <mergeCell ref="A34:H34"/>
    <mergeCell ref="B39:H39"/>
    <mergeCell ref="J39:P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F1</vt:lpstr>
      <vt:lpstr>F2</vt:lpstr>
      <vt:lpstr>F3</vt:lpstr>
      <vt:lpstr>F4</vt:lpstr>
      <vt:lpstr>F4 (2)</vt:lpstr>
      <vt:lpstr>F5</vt:lpstr>
      <vt:lpstr>F6</vt:lpstr>
      <vt:lpstr>A1</vt:lpstr>
      <vt:lpstr>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Splinter, David</dc:creator>
  <cp:lastModifiedBy>Splinter, David</cp:lastModifiedBy>
  <dcterms:created xsi:type="dcterms:W3CDTF">2024-10-07T18:11:38Z</dcterms:created>
  <dcterms:modified xsi:type="dcterms:W3CDTF">2024-10-23T18:27:01Z</dcterms:modified>
</cp:coreProperties>
</file>