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erosimil\Documents\website\"/>
    </mc:Choice>
  </mc:AlternateContent>
  <bookViews>
    <workbookView xWindow="0" yWindow="0" windowWidth="22536" windowHeight="10332" tabRatio="751"/>
  </bookViews>
  <sheets>
    <sheet name="Table1" sheetId="11" r:id="rId1"/>
    <sheet name="Table2" sheetId="16" r:id="rId2"/>
    <sheet name="Fig1" sheetId="10" r:id="rId3"/>
    <sheet name="Decomp1979" sheetId="15" r:id="rId4"/>
    <sheet name="Decomp2014" sheetId="14" r:id="rId5"/>
    <sheet name="TRA86 &amp; online app" sheetId="22" r:id="rId6"/>
    <sheet name="AS" sheetId="17" r:id="rId7"/>
    <sheet name="PS" sheetId="3" r:id="rId8"/>
    <sheet name="PSZ" sheetId="21" r:id="rId9"/>
    <sheet name="CBO" sheetId="4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22" l="1"/>
  <c r="N26" i="22"/>
  <c r="N25" i="22"/>
  <c r="N24" i="22"/>
  <c r="N19" i="22"/>
  <c r="N18" i="22"/>
  <c r="N17" i="22"/>
  <c r="N16" i="22"/>
  <c r="E42" i="14"/>
  <c r="P39" i="14"/>
  <c r="P40" i="14"/>
  <c r="O39" i="14"/>
  <c r="Q26" i="22" l="1"/>
  <c r="Q19" i="22"/>
  <c r="Q25" i="22"/>
  <c r="Q18" i="22"/>
  <c r="Q17" i="22"/>
  <c r="R8" i="17"/>
  <c r="R10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" i="17"/>
  <c r="O31" i="15"/>
  <c r="AB6" i="17" l="1"/>
  <c r="AB7" i="17"/>
  <c r="AB8" i="17"/>
  <c r="AB9" i="17"/>
  <c r="AB10" i="17"/>
  <c r="AB11" i="17"/>
  <c r="G42" i="14"/>
  <c r="H42" i="14"/>
  <c r="I42" i="14"/>
  <c r="J42" i="14"/>
  <c r="K42" i="14"/>
  <c r="L42" i="14"/>
  <c r="F42" i="14"/>
  <c r="O47" i="14"/>
  <c r="O48" i="14"/>
  <c r="P48" i="14" s="1"/>
  <c r="O49" i="14"/>
  <c r="P49" i="14" s="1"/>
  <c r="O50" i="14"/>
  <c r="O51" i="14"/>
  <c r="D10" i="14" s="1"/>
  <c r="O52" i="14"/>
  <c r="O53" i="14"/>
  <c r="O54" i="14"/>
  <c r="O55" i="14"/>
  <c r="O56" i="14"/>
  <c r="P55" i="14" l="1"/>
  <c r="P56" i="14"/>
  <c r="P53" i="14"/>
  <c r="P52" i="14"/>
  <c r="O42" i="14"/>
  <c r="P54" i="14"/>
  <c r="P51" i="14"/>
  <c r="P50" i="14"/>
  <c r="D8" i="14" l="1"/>
  <c r="G14" i="16" s="1"/>
  <c r="D7" i="14"/>
  <c r="G13" i="16" s="1"/>
  <c r="O31" i="14"/>
  <c r="O32" i="14"/>
  <c r="O33" i="14"/>
  <c r="O34" i="14"/>
  <c r="O35" i="14"/>
  <c r="O36" i="14"/>
  <c r="P35" i="14" l="1"/>
  <c r="P36" i="14"/>
  <c r="B10" i="14"/>
  <c r="C16" i="16" s="1"/>
  <c r="P34" i="14"/>
  <c r="P33" i="14"/>
  <c r="P32" i="14"/>
  <c r="O30" i="15"/>
  <c r="P31" i="15" s="1"/>
  <c r="O32" i="15"/>
  <c r="O33" i="15"/>
  <c r="O34" i="15" s="1"/>
  <c r="B10" i="15" s="1"/>
  <c r="O35" i="15"/>
  <c r="B7" i="14"/>
  <c r="C13" i="16" s="1"/>
  <c r="P33" i="15" l="1"/>
  <c r="B8" i="15"/>
  <c r="B14" i="16" s="1"/>
  <c r="B7" i="15"/>
  <c r="B13" i="16" s="1"/>
  <c r="P35" i="15"/>
  <c r="P32" i="15"/>
  <c r="O44" i="15" l="1"/>
  <c r="O45" i="15"/>
  <c r="O46" i="15"/>
  <c r="O47" i="15"/>
  <c r="O48" i="15"/>
  <c r="O49" i="15"/>
  <c r="O50" i="15"/>
  <c r="O51" i="15"/>
  <c r="O52" i="15"/>
  <c r="O53" i="15"/>
  <c r="N10" i="22"/>
  <c r="N9" i="22"/>
  <c r="N6" i="22"/>
  <c r="N5" i="22"/>
  <c r="D10" i="15" l="1"/>
  <c r="F16" i="16" s="1"/>
  <c r="D15" i="15"/>
  <c r="F21" i="16" s="1"/>
  <c r="D14" i="15"/>
  <c r="F20" i="16" s="1"/>
  <c r="P53" i="15"/>
  <c r="P52" i="15"/>
  <c r="D13" i="15"/>
  <c r="F19" i="16" s="1"/>
  <c r="P51" i="15"/>
  <c r="D12" i="15"/>
  <c r="F18" i="16" s="1"/>
  <c r="D11" i="15"/>
  <c r="F17" i="16" s="1"/>
  <c r="P50" i="15"/>
  <c r="P49" i="15"/>
  <c r="D9" i="15"/>
  <c r="F15" i="16" s="1"/>
  <c r="P48" i="15"/>
  <c r="P47" i="15"/>
  <c r="D7" i="15"/>
  <c r="F13" i="16" s="1"/>
  <c r="D8" i="15"/>
  <c r="F14" i="16" s="1"/>
  <c r="P46" i="15"/>
  <c r="P45" i="15"/>
  <c r="Q10" i="22"/>
  <c r="Q11" i="22"/>
  <c r="B8" i="14"/>
  <c r="C14" i="16" s="1"/>
  <c r="D9" i="14" l="1"/>
  <c r="G15" i="16" s="1"/>
  <c r="B21" i="15"/>
  <c r="B8" i="16" s="1"/>
  <c r="P48" i="4" l="1"/>
  <c r="P47" i="4" s="1"/>
  <c r="P46" i="4" s="1"/>
  <c r="P45" i="4" s="1"/>
  <c r="P44" i="4" s="1"/>
  <c r="P43" i="4" s="1"/>
  <c r="P42" i="4" s="1"/>
  <c r="P41" i="4" s="1"/>
  <c r="P40" i="4" s="1"/>
  <c r="P39" i="4" s="1"/>
  <c r="P38" i="4" s="1"/>
  <c r="P37" i="4" s="1"/>
  <c r="P36" i="4" s="1"/>
  <c r="P35" i="4" s="1"/>
  <c r="P34" i="4" s="1"/>
  <c r="P33" i="4" s="1"/>
  <c r="P32" i="4" s="1"/>
  <c r="P31" i="4" s="1"/>
  <c r="P30" i="4" s="1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49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88" i="4"/>
  <c r="AQ7" i="3"/>
  <c r="AQ8" i="3"/>
  <c r="AQ9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55" i="3"/>
  <c r="AQ56" i="3"/>
  <c r="AQ57" i="3"/>
  <c r="AQ58" i="3"/>
  <c r="AQ59" i="3"/>
  <c r="AQ60" i="3"/>
  <c r="AQ61" i="3"/>
  <c r="AQ62" i="3"/>
  <c r="AQ63" i="3"/>
  <c r="AQ64" i="3"/>
  <c r="AQ65" i="3"/>
  <c r="AQ66" i="3"/>
  <c r="AQ67" i="3"/>
  <c r="AQ68" i="3"/>
  <c r="AQ69" i="3"/>
  <c r="AQ70" i="3"/>
  <c r="AQ71" i="3"/>
  <c r="AQ72" i="3"/>
  <c r="AQ73" i="3"/>
  <c r="AQ74" i="3"/>
  <c r="AQ75" i="3"/>
  <c r="AQ76" i="3"/>
  <c r="AQ77" i="3"/>
  <c r="AQ78" i="3"/>
  <c r="AQ79" i="3"/>
  <c r="AQ80" i="3"/>
  <c r="AQ81" i="3"/>
  <c r="AQ82" i="3"/>
  <c r="AQ83" i="3"/>
  <c r="AQ84" i="3"/>
  <c r="AQ85" i="3"/>
  <c r="AQ86" i="3"/>
  <c r="AQ87" i="3"/>
  <c r="AQ88" i="3"/>
  <c r="AQ89" i="3"/>
  <c r="AQ90" i="3"/>
  <c r="AQ91" i="3"/>
  <c r="AQ92" i="3"/>
  <c r="AQ93" i="3"/>
  <c r="AQ94" i="3"/>
  <c r="AQ95" i="3"/>
  <c r="AQ96" i="3"/>
  <c r="AQ97" i="3"/>
  <c r="AQ98" i="3"/>
  <c r="AQ99" i="3"/>
  <c r="AQ100" i="3"/>
  <c r="AQ101" i="3"/>
  <c r="AQ102" i="3"/>
  <c r="AQ103" i="3"/>
  <c r="AQ104" i="3"/>
  <c r="AQ105" i="3"/>
  <c r="AQ106" i="3"/>
  <c r="AQ107" i="3"/>
  <c r="AQ108" i="3"/>
  <c r="AQ109" i="3"/>
  <c r="AQ110" i="3"/>
  <c r="AQ6" i="3"/>
  <c r="A8" i="2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D5" i="11"/>
  <c r="B21" i="14" s="1"/>
  <c r="C5" i="11"/>
  <c r="M110" i="3" l="1"/>
  <c r="L110" i="3"/>
  <c r="K110" i="3"/>
  <c r="J110" i="3"/>
  <c r="I110" i="3"/>
  <c r="M106" i="3"/>
  <c r="L106" i="3"/>
  <c r="K106" i="3"/>
  <c r="J106" i="3"/>
  <c r="I106" i="3"/>
  <c r="M105" i="3"/>
  <c r="L105" i="3"/>
  <c r="K105" i="3"/>
  <c r="J105" i="3"/>
  <c r="I105" i="3"/>
  <c r="M104" i="3"/>
  <c r="L104" i="3"/>
  <c r="K104" i="3"/>
  <c r="J104" i="3"/>
  <c r="I104" i="3"/>
  <c r="A104" i="3"/>
  <c r="A105" i="3" s="1"/>
  <c r="A106" i="3" s="1"/>
  <c r="M103" i="3"/>
  <c r="L103" i="3"/>
  <c r="K103" i="3"/>
  <c r="J103" i="3"/>
  <c r="I103" i="3"/>
  <c r="M102" i="3"/>
  <c r="L102" i="3"/>
  <c r="K102" i="3"/>
  <c r="J102" i="3"/>
  <c r="I102" i="3"/>
  <c r="M101" i="3"/>
  <c r="L101" i="3"/>
  <c r="K101" i="3"/>
  <c r="J101" i="3"/>
  <c r="I101" i="3"/>
  <c r="M100" i="3"/>
  <c r="L100" i="3"/>
  <c r="K100" i="3"/>
  <c r="J100" i="3"/>
  <c r="I100" i="3"/>
  <c r="M99" i="3"/>
  <c r="L99" i="3"/>
  <c r="K99" i="3"/>
  <c r="J99" i="3"/>
  <c r="I99" i="3"/>
  <c r="M98" i="3"/>
  <c r="L98" i="3"/>
  <c r="K98" i="3"/>
  <c r="J98" i="3"/>
  <c r="I98" i="3"/>
  <c r="M97" i="3"/>
  <c r="L97" i="3"/>
  <c r="K97" i="3"/>
  <c r="J97" i="3"/>
  <c r="I97" i="3"/>
  <c r="A97" i="3"/>
  <c r="M96" i="3"/>
  <c r="L96" i="3"/>
  <c r="K96" i="3"/>
  <c r="J96" i="3"/>
  <c r="I96" i="3"/>
  <c r="A96" i="3"/>
  <c r="M95" i="3"/>
  <c r="L95" i="3"/>
  <c r="K95" i="3"/>
  <c r="J95" i="3"/>
  <c r="I95" i="3"/>
  <c r="M94" i="3"/>
  <c r="L94" i="3"/>
  <c r="K94" i="3"/>
  <c r="J94" i="3"/>
  <c r="I94" i="3"/>
  <c r="M93" i="3"/>
  <c r="L93" i="3"/>
  <c r="K93" i="3"/>
  <c r="J93" i="3"/>
  <c r="I93" i="3"/>
  <c r="M92" i="3"/>
  <c r="L92" i="3"/>
  <c r="K92" i="3"/>
  <c r="J92" i="3"/>
  <c r="I92" i="3"/>
  <c r="M91" i="3"/>
  <c r="L91" i="3"/>
  <c r="K91" i="3"/>
  <c r="J91" i="3"/>
  <c r="I91" i="3"/>
  <c r="M90" i="3"/>
  <c r="L90" i="3"/>
  <c r="K90" i="3"/>
  <c r="J90" i="3"/>
  <c r="I90" i="3"/>
  <c r="M89" i="3"/>
  <c r="L89" i="3"/>
  <c r="K89" i="3"/>
  <c r="J89" i="3"/>
  <c r="I89" i="3"/>
  <c r="M88" i="3"/>
  <c r="L88" i="3"/>
  <c r="K88" i="3"/>
  <c r="J88" i="3"/>
  <c r="I88" i="3"/>
  <c r="AB53" i="17"/>
  <c r="AB54" i="17"/>
  <c r="AB55" i="17"/>
  <c r="AB56" i="17"/>
  <c r="AB57" i="17"/>
  <c r="AB58" i="17"/>
  <c r="AB59" i="17"/>
  <c r="AB60" i="17"/>
  <c r="AB61" i="17"/>
  <c r="AB62" i="17"/>
  <c r="AB63" i="17"/>
  <c r="AB13" i="17"/>
  <c r="AB14" i="17"/>
  <c r="AB15" i="17"/>
  <c r="AB16" i="17"/>
  <c r="AB17" i="17"/>
  <c r="AB18" i="17"/>
  <c r="AB19" i="17"/>
  <c r="AB20" i="17"/>
  <c r="AB21" i="17"/>
  <c r="AB22" i="17"/>
  <c r="AB23" i="17"/>
  <c r="AB24" i="17"/>
  <c r="AB25" i="17"/>
  <c r="AB26" i="17"/>
  <c r="AB27" i="17"/>
  <c r="AB28" i="17"/>
  <c r="AB29" i="17"/>
  <c r="AB30" i="17"/>
  <c r="AB31" i="17"/>
  <c r="AB32" i="17"/>
  <c r="AB33" i="17"/>
  <c r="AB34" i="17"/>
  <c r="AB35" i="17"/>
  <c r="AB36" i="17"/>
  <c r="AB37" i="17"/>
  <c r="AB38" i="17"/>
  <c r="AB39" i="17"/>
  <c r="AB40" i="17"/>
  <c r="AB41" i="17"/>
  <c r="AB42" i="17"/>
  <c r="AB43" i="17"/>
  <c r="AB44" i="17"/>
  <c r="AB45" i="17"/>
  <c r="AB46" i="17"/>
  <c r="AB47" i="17"/>
  <c r="AB48" i="17"/>
  <c r="AB49" i="17"/>
  <c r="AB50" i="17"/>
  <c r="AB51" i="17"/>
  <c r="AB52" i="17"/>
  <c r="AB12" i="17"/>
  <c r="AA62" i="17"/>
  <c r="AA63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D6" i="11"/>
  <c r="N6" i="17"/>
  <c r="B6" i="11" s="1"/>
  <c r="N8" i="17"/>
  <c r="N10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C6" i="11" s="1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G39" i="15"/>
  <c r="H39" i="15"/>
  <c r="I39" i="15"/>
  <c r="J39" i="15"/>
  <c r="K39" i="15"/>
  <c r="L39" i="15"/>
  <c r="F39" i="15"/>
  <c r="O28" i="14"/>
  <c r="O27" i="15"/>
  <c r="F6" i="11" l="1"/>
  <c r="E6" i="11"/>
  <c r="D21" i="15"/>
  <c r="F8" i="16" l="1"/>
  <c r="O43" i="15" l="1"/>
  <c r="O42" i="15"/>
  <c r="D19" i="15" s="1"/>
  <c r="D20" i="15" s="1"/>
  <c r="O39" i="15"/>
  <c r="O38" i="15"/>
  <c r="O29" i="15"/>
  <c r="O28" i="15"/>
  <c r="B19" i="15" s="1"/>
  <c r="B20" i="15" s="1"/>
  <c r="P30" i="15" l="1"/>
  <c r="B6" i="15"/>
  <c r="B12" i="16" s="1"/>
  <c r="D6" i="15"/>
  <c r="F12" i="16" s="1"/>
  <c r="P44" i="15"/>
  <c r="B5" i="15"/>
  <c r="B11" i="16" s="1"/>
  <c r="B9" i="15"/>
  <c r="B15" i="16" s="1"/>
  <c r="P43" i="15"/>
  <c r="D5" i="15"/>
  <c r="F11" i="16" s="1"/>
  <c r="P38" i="15"/>
  <c r="P29" i="15"/>
  <c r="P39" i="15"/>
  <c r="B11" i="15"/>
  <c r="B17" i="16" s="1"/>
  <c r="D16" i="15" l="1"/>
  <c r="B6" i="16"/>
  <c r="F6" i="16" l="1"/>
  <c r="F7" i="16" s="1"/>
  <c r="B7" i="16"/>
  <c r="B16" i="15"/>
  <c r="D4" i="11"/>
  <c r="C4" i="11"/>
  <c r="B4" i="11"/>
  <c r="D12" i="14"/>
  <c r="G18" i="16" s="1"/>
  <c r="D13" i="14"/>
  <c r="G19" i="16" s="1"/>
  <c r="D15" i="14"/>
  <c r="G21" i="16" s="1"/>
  <c r="O40" i="14"/>
  <c r="O41" i="14"/>
  <c r="P42" i="14" s="1"/>
  <c r="D14" i="14" l="1"/>
  <c r="G20" i="16" s="1"/>
  <c r="E4" i="11"/>
  <c r="F4" i="11"/>
  <c r="C8" i="16"/>
  <c r="D21" i="14"/>
  <c r="G8" i="16" s="1"/>
  <c r="I15" i="16"/>
  <c r="I18" i="16"/>
  <c r="I19" i="16"/>
  <c r="I21" i="16"/>
  <c r="I20" i="16"/>
  <c r="I17" i="16"/>
  <c r="I16" i="16"/>
  <c r="P41" i="14"/>
  <c r="D8" i="16" l="1"/>
  <c r="I11" i="16"/>
  <c r="H21" i="16"/>
  <c r="H19" i="16"/>
  <c r="H8" i="16"/>
  <c r="H20" i="16"/>
  <c r="H18" i="16"/>
  <c r="I14" i="16" l="1"/>
  <c r="O46" i="14"/>
  <c r="O45" i="14"/>
  <c r="O29" i="14"/>
  <c r="AO106" i="3"/>
  <c r="AN106" i="3"/>
  <c r="AM106" i="3"/>
  <c r="AL106" i="3"/>
  <c r="AK106" i="3"/>
  <c r="AO105" i="3"/>
  <c r="AN105" i="3"/>
  <c r="AM105" i="3"/>
  <c r="AL105" i="3"/>
  <c r="AK105" i="3"/>
  <c r="AO104" i="3"/>
  <c r="AN104" i="3"/>
  <c r="AM104" i="3"/>
  <c r="AL104" i="3"/>
  <c r="AK104" i="3"/>
  <c r="AO103" i="3"/>
  <c r="AN103" i="3"/>
  <c r="AM103" i="3"/>
  <c r="AL103" i="3"/>
  <c r="AK103" i="3"/>
  <c r="AO102" i="3"/>
  <c r="AN102" i="3"/>
  <c r="AM102" i="3"/>
  <c r="AL102" i="3"/>
  <c r="AK102" i="3"/>
  <c r="AO101" i="3"/>
  <c r="AN101" i="3"/>
  <c r="AM101" i="3"/>
  <c r="AL101" i="3"/>
  <c r="AK101" i="3"/>
  <c r="AO100" i="3"/>
  <c r="AN100" i="3"/>
  <c r="AM100" i="3"/>
  <c r="AL100" i="3"/>
  <c r="AK100" i="3"/>
  <c r="AO99" i="3"/>
  <c r="AN99" i="3"/>
  <c r="AM99" i="3"/>
  <c r="AL99" i="3"/>
  <c r="AK99" i="3"/>
  <c r="AC99" i="3"/>
  <c r="AC100" i="3" s="1"/>
  <c r="AC101" i="3" s="1"/>
  <c r="AC102" i="3" s="1"/>
  <c r="AC103" i="3" s="1"/>
  <c r="AC104" i="3" s="1"/>
  <c r="AC105" i="3" s="1"/>
  <c r="AC106" i="3" s="1"/>
  <c r="AO98" i="3"/>
  <c r="AN98" i="3"/>
  <c r="AM98" i="3"/>
  <c r="AL98" i="3"/>
  <c r="AK98" i="3"/>
  <c r="AO97" i="3"/>
  <c r="AN97" i="3"/>
  <c r="AM97" i="3"/>
  <c r="AL97" i="3"/>
  <c r="AK97" i="3"/>
  <c r="AO96" i="3"/>
  <c r="AN96" i="3"/>
  <c r="AM96" i="3"/>
  <c r="AL96" i="3"/>
  <c r="AK96" i="3"/>
  <c r="AO95" i="3"/>
  <c r="AN95" i="3"/>
  <c r="AM95" i="3"/>
  <c r="AL95" i="3"/>
  <c r="AK95" i="3"/>
  <c r="AO94" i="3"/>
  <c r="AN94" i="3"/>
  <c r="AM94" i="3"/>
  <c r="AL94" i="3"/>
  <c r="AK94" i="3"/>
  <c r="AO93" i="3"/>
  <c r="AN93" i="3"/>
  <c r="AM93" i="3"/>
  <c r="AL93" i="3"/>
  <c r="AK93" i="3"/>
  <c r="AO92" i="3"/>
  <c r="AN92" i="3"/>
  <c r="AM92" i="3"/>
  <c r="AL92" i="3"/>
  <c r="AK92" i="3"/>
  <c r="AO91" i="3"/>
  <c r="AN91" i="3"/>
  <c r="AM91" i="3"/>
  <c r="AL91" i="3"/>
  <c r="AK91" i="3"/>
  <c r="AO90" i="3"/>
  <c r="AN90" i="3"/>
  <c r="AM90" i="3"/>
  <c r="AL90" i="3"/>
  <c r="AK90" i="3"/>
  <c r="AO89" i="3"/>
  <c r="AN89" i="3"/>
  <c r="AM89" i="3"/>
  <c r="AL89" i="3"/>
  <c r="AK89" i="3"/>
  <c r="AC89" i="3"/>
  <c r="AC90" i="3" s="1"/>
  <c r="AC91" i="3" s="1"/>
  <c r="AC92" i="3" s="1"/>
  <c r="AC93" i="3" s="1"/>
  <c r="AC94" i="3" s="1"/>
  <c r="AC95" i="3" s="1"/>
  <c r="AC96" i="3" s="1"/>
  <c r="AC97" i="3" s="1"/>
  <c r="AO88" i="3"/>
  <c r="AN88" i="3"/>
  <c r="AM88" i="3"/>
  <c r="AL88" i="3"/>
  <c r="AK88" i="3"/>
  <c r="O30" i="14"/>
  <c r="B9" i="14"/>
  <c r="C15" i="16" s="1"/>
  <c r="P47" i="14" l="1"/>
  <c r="D6" i="14"/>
  <c r="G12" i="16" s="1"/>
  <c r="B6" i="14"/>
  <c r="C12" i="16" s="1"/>
  <c r="D12" i="16" s="1"/>
  <c r="P31" i="14"/>
  <c r="G16" i="16"/>
  <c r="D11" i="14"/>
  <c r="G17" i="16" s="1"/>
  <c r="D16" i="16"/>
  <c r="B11" i="14"/>
  <c r="D14" i="16"/>
  <c r="D13" i="16"/>
  <c r="D5" i="14"/>
  <c r="D19" i="14"/>
  <c r="B19" i="14"/>
  <c r="B20" i="14" s="1"/>
  <c r="P30" i="14"/>
  <c r="P46" i="14"/>
  <c r="B5" i="14"/>
  <c r="C17" i="16" l="1"/>
  <c r="D17" i="16" s="1"/>
  <c r="D15" i="16"/>
  <c r="G11" i="16"/>
  <c r="C11" i="16"/>
  <c r="H15" i="16"/>
  <c r="H17" i="16"/>
  <c r="C6" i="16"/>
  <c r="C7" i="16" s="1"/>
  <c r="H16" i="16"/>
  <c r="B16" i="14"/>
  <c r="H11" i="16" l="1"/>
  <c r="D11" i="16"/>
  <c r="D7" i="16"/>
  <c r="H14" i="16"/>
  <c r="D6" i="16"/>
  <c r="G6" i="16"/>
  <c r="H6" i="16" l="1"/>
  <c r="H7" i="16" s="1"/>
  <c r="D20" i="14"/>
  <c r="G7" i="16" s="1"/>
  <c r="D16" i="14" l="1"/>
  <c r="F5" i="11" l="1"/>
  <c r="AA106" i="3" l="1"/>
  <c r="Z106" i="3"/>
  <c r="Y106" i="3"/>
  <c r="X106" i="3"/>
  <c r="W106" i="3"/>
  <c r="AA105" i="3"/>
  <c r="Z105" i="3"/>
  <c r="Y105" i="3"/>
  <c r="X105" i="3"/>
  <c r="W105" i="3"/>
  <c r="AA104" i="3"/>
  <c r="Z104" i="3"/>
  <c r="Y104" i="3"/>
  <c r="X104" i="3"/>
  <c r="W104" i="3"/>
  <c r="O104" i="3"/>
  <c r="O105" i="3" s="1"/>
  <c r="O106" i="3" s="1"/>
  <c r="AA103" i="3"/>
  <c r="Z103" i="3"/>
  <c r="Y103" i="3"/>
  <c r="X103" i="3"/>
  <c r="W103" i="3"/>
  <c r="AA102" i="3"/>
  <c r="Z102" i="3"/>
  <c r="Y102" i="3"/>
  <c r="X102" i="3"/>
  <c r="W102" i="3"/>
  <c r="AA101" i="3"/>
  <c r="Z101" i="3"/>
  <c r="Y101" i="3"/>
  <c r="X101" i="3"/>
  <c r="W101" i="3"/>
  <c r="AA100" i="3"/>
  <c r="Z100" i="3"/>
  <c r="Y100" i="3"/>
  <c r="X100" i="3"/>
  <c r="W100" i="3"/>
  <c r="O100" i="3"/>
  <c r="O101" i="3" s="1"/>
  <c r="AA99" i="3"/>
  <c r="Z99" i="3"/>
  <c r="Y99" i="3"/>
  <c r="X99" i="3"/>
  <c r="W99" i="3"/>
  <c r="O99" i="3"/>
  <c r="AA98" i="3"/>
  <c r="Z98" i="3"/>
  <c r="Y98" i="3"/>
  <c r="X98" i="3"/>
  <c r="W98" i="3"/>
  <c r="AA97" i="3"/>
  <c r="Z97" i="3"/>
  <c r="Y97" i="3"/>
  <c r="X97" i="3"/>
  <c r="W97" i="3"/>
  <c r="AA96" i="3"/>
  <c r="Z96" i="3"/>
  <c r="Y96" i="3"/>
  <c r="X96" i="3"/>
  <c r="W96" i="3"/>
  <c r="AA95" i="3"/>
  <c r="Z95" i="3"/>
  <c r="Y95" i="3"/>
  <c r="X95" i="3"/>
  <c r="W95" i="3"/>
  <c r="AA94" i="3"/>
  <c r="Z94" i="3"/>
  <c r="Y94" i="3"/>
  <c r="X94" i="3"/>
  <c r="W94" i="3"/>
  <c r="AA93" i="3"/>
  <c r="Z93" i="3"/>
  <c r="Y93" i="3"/>
  <c r="X93" i="3"/>
  <c r="W93" i="3"/>
  <c r="AA92" i="3"/>
  <c r="Z92" i="3"/>
  <c r="Y92" i="3"/>
  <c r="X92" i="3"/>
  <c r="W92" i="3"/>
  <c r="AA91" i="3"/>
  <c r="Z91" i="3"/>
  <c r="Y91" i="3"/>
  <c r="X91" i="3"/>
  <c r="W91" i="3"/>
  <c r="AA90" i="3"/>
  <c r="Z90" i="3"/>
  <c r="Y90" i="3"/>
  <c r="X90" i="3"/>
  <c r="W90" i="3"/>
  <c r="O90" i="3"/>
  <c r="O91" i="3" s="1"/>
  <c r="O92" i="3" s="1"/>
  <c r="O93" i="3" s="1"/>
  <c r="O94" i="3" s="1"/>
  <c r="O95" i="3" s="1"/>
  <c r="O96" i="3" s="1"/>
  <c r="O97" i="3" s="1"/>
  <c r="AA89" i="3"/>
  <c r="Z89" i="3"/>
  <c r="Y89" i="3"/>
  <c r="X89" i="3"/>
  <c r="W89" i="3"/>
  <c r="O89" i="3"/>
  <c r="AA88" i="3"/>
  <c r="Z88" i="3"/>
  <c r="Y88" i="3"/>
  <c r="X88" i="3"/>
  <c r="W88" i="3"/>
</calcChain>
</file>

<file path=xl/sharedStrings.xml><?xml version="1.0" encoding="utf-8"?>
<sst xmlns="http://schemas.openxmlformats.org/spreadsheetml/2006/main" count="449" uniqueCount="191">
  <si>
    <t>Top 1% Income Shares (percent of national income)</t>
  </si>
  <si>
    <t>Table A2: Top fractiles income shares (including capital gains) in the United States</t>
  </si>
  <si>
    <t>(fractiles are defined by total income (excluding capital gains))</t>
  </si>
  <si>
    <t>P90-100</t>
  </si>
  <si>
    <t>P95-100</t>
  </si>
  <si>
    <t>P99-100</t>
  </si>
  <si>
    <t>P99.5-100</t>
  </si>
  <si>
    <t>P99.9-100</t>
  </si>
  <si>
    <t>P99.99-100</t>
  </si>
  <si>
    <t>P90-95</t>
  </si>
  <si>
    <t>P95-99</t>
  </si>
  <si>
    <t>P99-99.5</t>
  </si>
  <si>
    <t>P99.5-99.9</t>
  </si>
  <si>
    <t>P99.9-99.99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</si>
  <si>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</si>
  <si>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</si>
  <si>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</si>
  <si>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</si>
  <si>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</si>
  <si>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</si>
  <si>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</si>
  <si>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</si>
  <si>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</si>
  <si>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</si>
  <si>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</si>
  <si>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Notes: Computations by authors on tax return statistics. Taxpayers are ranked by gross income (excluding capital gains and government transfers).</t>
  </si>
  <si>
    <t>Income to compute shares is defined as market income and includes capital gains.</t>
  </si>
  <si>
    <t xml:space="preserve">The Table reports the percentage of total income accruing to each of the top groups. P90-100 denotes to top decile, </t>
  </si>
  <si>
    <t>P90-95 denotes the bottom half of the top decile, etc.</t>
  </si>
  <si>
    <t>Those series differ slightly from Table A2 in Piketty and Saez (2001) because of the difference in the denominator:</t>
  </si>
  <si>
    <t>The denominator we use includes all capital gains while the denominator in Piketty and Saez (2001) included only capital gains going to the top 10%.</t>
  </si>
  <si>
    <t>www.cbo.gov/publication/54646</t>
  </si>
  <si>
    <t xml:space="preserve"> </t>
  </si>
  <si>
    <t>Shares of Household Income, by Income Group, 1979 to 2015</t>
  </si>
  <si>
    <t>Percent</t>
  </si>
  <si>
    <t>Year</t>
  </si>
  <si>
    <t>All Quintiles</t>
  </si>
  <si>
    <t>Lowest Quintile</t>
  </si>
  <si>
    <t>Second Quintile</t>
  </si>
  <si>
    <t>Middle Quintile</t>
  </si>
  <si>
    <t>Fourth Quintile</t>
  </si>
  <si>
    <t>Highest Quintile</t>
  </si>
  <si>
    <t>81st to 90th Percentiles</t>
  </si>
  <si>
    <t>91st to 95th Percentiles</t>
  </si>
  <si>
    <t>96th to 99th Percentiles</t>
  </si>
  <si>
    <t>Top 1 Percent</t>
  </si>
  <si>
    <t>Market Income</t>
  </si>
  <si>
    <t>Income Before Transfers and Taxes</t>
  </si>
  <si>
    <t>Income After Transfers and Taxes</t>
  </si>
  <si>
    <t>Source: Congressional Budget Office.</t>
  </si>
  <si>
    <t>Pre-tax/pre-transfer income</t>
  </si>
  <si>
    <t>PSZ</t>
  </si>
  <si>
    <t>AS</t>
  </si>
  <si>
    <t>CBO</t>
  </si>
  <si>
    <t>Auten-Splinter</t>
  </si>
  <si>
    <t>---</t>
  </si>
  <si>
    <t>PS</t>
  </si>
  <si>
    <t>from online updates, downloaded Nov. 8, 2018</t>
  </si>
  <si>
    <t>1979–2014   Change</t>
  </si>
  <si>
    <t>1960–2014   Change</t>
  </si>
  <si>
    <t>Table: Top 1% pre-tax income shares: Moving from fiscal to expanded income definitions, 2014</t>
  </si>
  <si>
    <t>Add underreported income</t>
  </si>
  <si>
    <t>change</t>
  </si>
  <si>
    <t>Expanded income definitions</t>
  </si>
  <si>
    <t>check</t>
  </si>
  <si>
    <t>Add retained earnings</t>
  </si>
  <si>
    <t xml:space="preserve">Remove realized capital gains </t>
  </si>
  <si>
    <t>Add imputed rent</t>
  </si>
  <si>
    <t>Other changes from fiscal inc.</t>
  </si>
  <si>
    <t>year</t>
  </si>
  <si>
    <t>filingtype</t>
  </si>
  <si>
    <t>incometype</t>
  </si>
  <si>
    <t>ranktype</t>
  </si>
  <si>
    <t>CBO 1</t>
  </si>
  <si>
    <t>CBO 2</t>
  </si>
  <si>
    <t>CBO 3</t>
  </si>
  <si>
    <t>CBO 4</t>
  </si>
  <si>
    <t>Fiscal Inc</t>
  </si>
  <si>
    <t>chg top 1%</t>
  </si>
  <si>
    <t>top 1%</t>
  </si>
  <si>
    <t>Type</t>
  </si>
  <si>
    <t>Table A3: Top fractiles income shares (including capital gains) in the United States</t>
  </si>
  <si>
    <t>(fractiles are defined by total income (including capital gains))</t>
  </si>
  <si>
    <t>Notes: Computations by authors on tax return statistics. Taxpayers are ranked by gross income including capital gains (excluding government transfers).</t>
  </si>
  <si>
    <t>Residual</t>
  </si>
  <si>
    <t>AS 1</t>
  </si>
  <si>
    <t>AS 2</t>
  </si>
  <si>
    <t>AS 3</t>
  </si>
  <si>
    <t>AS 4</t>
  </si>
  <si>
    <t>AS 5</t>
  </si>
  <si>
    <t>AS 6</t>
  </si>
  <si>
    <t>AS 7</t>
  </si>
  <si>
    <t>AS 8</t>
  </si>
  <si>
    <t>Add social insurance benefits</t>
  </si>
  <si>
    <t>Add private retirement income</t>
  </si>
  <si>
    <t>CBO 5</t>
  </si>
  <si>
    <t>AS 9</t>
  </si>
  <si>
    <t>group by indivs/size-adj. inc.</t>
  </si>
  <si>
    <t>Panel 2: Auten-Splinter (AS)</t>
  </si>
  <si>
    <t>Panel 1: Congressional Budget Office (CBO)</t>
  </si>
  <si>
    <t>CBO 1a</t>
  </si>
  <si>
    <t>CBO 1b</t>
  </si>
  <si>
    <t>CBO break outs of group by individuals or adults &amp; sample corrections</t>
  </si>
  <si>
    <t>P0-90</t>
  </si>
  <si>
    <t>SAS Program output</t>
  </si>
  <si>
    <t>Total Inc.</t>
  </si>
  <si>
    <t>Fiscal income</t>
  </si>
  <si>
    <t>Group by indivs etc.</t>
  </si>
  <si>
    <t>Panel A: Changes from fiscal income</t>
  </si>
  <si>
    <t>Panel B: Summary of changes</t>
  </si>
  <si>
    <t>Fiscal income with cap. gains</t>
  </si>
  <si>
    <t>Total changes from above</t>
  </si>
  <si>
    <t>Unit of observation and sample</t>
  </si>
  <si>
    <t>Notes: Unit of observation and sample shifts from group by tax units to individuals (or adults) and from ranking by tax unit income to size-adjusted income, as well as sample corrections as described in the text.</t>
  </si>
  <si>
    <t>Table: Top 1% pre-tax income shares: Moving from fiscal to expanded income definitions, 1979</t>
  </si>
  <si>
    <t>PS estimate</t>
  </si>
  <si>
    <t xml:space="preserve">Table 2: TOP 1% PRE-TAX INCOME SHARES, 2014: MOVING FROM FISCAL TO EXPANDED INCOME DEFINITIONS
</t>
  </si>
  <si>
    <t>Unit of observation &amp; sample</t>
  </si>
  <si>
    <t>Group by indivs. and sample corrections</t>
  </si>
  <si>
    <t>Δ</t>
  </si>
  <si>
    <t>AS pre-tax national income plus social insurance (Social Security, Unemployment Insurance, and Medicare)</t>
  </si>
  <si>
    <t>Social Security benefts</t>
  </si>
  <si>
    <t>Railroad Retirement benefits</t>
  </si>
  <si>
    <t>Unempl. Insur. benefits</t>
  </si>
  <si>
    <t>NIPA 3.12            line 5</t>
  </si>
  <si>
    <t>NIPA 3.12            line 12</t>
  </si>
  <si>
    <t>NIPA 3.12            line 7</t>
  </si>
  <si>
    <t>Medicare</t>
  </si>
  <si>
    <t>NIPA 3.12            line 6</t>
  </si>
  <si>
    <t>Medicare Premiums Part B</t>
  </si>
  <si>
    <t>Medicare Premiums Part D</t>
  </si>
  <si>
    <t>Trustees Report, 2018 III.C4</t>
  </si>
  <si>
    <t>Trustees Report, 2018 III.D3</t>
  </si>
  <si>
    <t>Calc.</t>
  </si>
  <si>
    <t>Medicare Premiums Parts B &amp; D</t>
  </si>
  <si>
    <t>Table A1: Top fractiles income shares (excluding capital gains) in the United States</t>
  </si>
  <si>
    <t>Income is defined as market income but excludes capital gains.</t>
  </si>
  <si>
    <t>Piketty, Saez, and Zucman (2018)  estimates</t>
  </si>
  <si>
    <t>Panel A: Summary of changes</t>
  </si>
  <si>
    <t>Panel B: Changes from fiscal income</t>
  </si>
  <si>
    <t>Add corporate taxes</t>
  </si>
  <si>
    <t>PS no cg</t>
  </si>
  <si>
    <t>TRA fixes</t>
  </si>
  <si>
    <t>Fiscal Income without capital gains</t>
  </si>
  <si>
    <t>+ social insurance benefits</t>
  </si>
  <si>
    <t>TRA86 corrections only: sample, loss limitations pre-1987, NOLs, retained earnings</t>
  </si>
  <si>
    <t>Changes in pre-tax top 1% fiscal income shares (excluding capital gains) from adjustments correcting for TRA86 changes</t>
  </si>
  <si>
    <t>Add ESI</t>
  </si>
  <si>
    <t>Add other excluded taxes</t>
  </si>
  <si>
    <t>AS 10</t>
  </si>
  <si>
    <t>AS 11</t>
  </si>
  <si>
    <t xml:space="preserve">Add excluded taxes </t>
  </si>
  <si>
    <t>CBO 6</t>
  </si>
  <si>
    <t>CBO 7</t>
  </si>
  <si>
    <t>+ underreported income</t>
  </si>
  <si>
    <t>+ income corrections</t>
  </si>
  <si>
    <t>+ imputed rent</t>
  </si>
  <si>
    <r>
      <t xml:space="preserve">Sources: </t>
    </r>
    <r>
      <rPr>
        <sz val="10"/>
        <color theme="1"/>
        <rFont val="Times New Roman"/>
        <family val="1"/>
      </rPr>
      <t>Authors’ calculations and Congressional Budget Office (2018)</t>
    </r>
  </si>
  <si>
    <t xml:space="preserve"> &amp; remove &lt;20 year old filers</t>
  </si>
  <si>
    <t xml:space="preserve"> &amp; HH size adj./drop institutional</t>
  </si>
  <si>
    <t>Total changes (see Panel B)</t>
  </si>
  <si>
    <t>+ private retirement income</t>
  </si>
  <si>
    <t>Social Insurance totals added to AS pre-tax income</t>
  </si>
  <si>
    <t>– realized capital gains</t>
  </si>
  <si>
    <t>+ corporate retained earnings</t>
  </si>
  <si>
    <t>+ corporate income taxes</t>
  </si>
  <si>
    <t>national income</t>
  </si>
  <si>
    <t>Social Insur. benefits</t>
  </si>
  <si>
    <t>+ employer-sponsored insur.</t>
  </si>
  <si>
    <t>+ payroll &amp; other taxes</t>
  </si>
  <si>
    <r>
      <t>Notes</t>
    </r>
    <r>
      <rPr>
        <sz val="10"/>
        <color theme="1"/>
        <rFont val="Times New Roman"/>
        <family val="1"/>
      </rPr>
      <t>: PS and CBO incomes include capital gains. AS income excludes capital gains and includes corporate retained earnings.</t>
    </r>
  </si>
  <si>
    <r>
      <t xml:space="preserve">Sources: </t>
    </r>
    <r>
      <rPr>
        <sz val="10"/>
        <color theme="1"/>
        <rFont val="Times New Roman"/>
        <family val="1"/>
      </rPr>
      <t>PS (2003 and updates), CBO (2018), and authors’ calculations.</t>
    </r>
  </si>
  <si>
    <t>Source: Authors’ calculations using tax return data.</t>
  </si>
  <si>
    <t xml:space="preserve">Source:  --- denotes no adjustment made. </t>
  </si>
  <si>
    <t>FIGURE 1. TOP 1% PRE-TAX INCOME SHARES</t>
  </si>
  <si>
    <t>TABLE 1— TOP 1% PRE-TAX INCOME SHARES AND CHANGES</t>
  </si>
  <si>
    <t>Add private retirement income less IRA contributions</t>
  </si>
  <si>
    <t>indivs</t>
  </si>
  <si>
    <t>rerank</t>
  </si>
  <si>
    <t>sample</t>
  </si>
  <si>
    <t>all under</t>
  </si>
  <si>
    <t>Online Appendix Calculations: AS (2018) underreporting effects</t>
  </si>
  <si>
    <t>group by individuals</t>
  </si>
  <si>
    <t>CBO 1aa</t>
  </si>
  <si>
    <t>rank by size-adjusted income</t>
  </si>
  <si>
    <t>Online Appendix Calculations: AS effects of grouping by individuals, size-adjusting for re-ranking, and sample corrections, 2015</t>
  </si>
  <si>
    <t>AS (2018) income just before adding underreported income</t>
  </si>
  <si>
    <t>filer only</t>
  </si>
  <si>
    <t>Add underreported income from filers</t>
  </si>
  <si>
    <t>Add all underreported income (filers and non-filers)</t>
  </si>
  <si>
    <r>
      <t xml:space="preserve">CBO (2018) online data: supplement information in CBO's November 2018 slide deck </t>
    </r>
    <r>
      <rPr>
        <b/>
        <i/>
        <sz val="11"/>
        <rFont val="Arial"/>
        <family val="2"/>
      </rPr>
      <t>The Distribution of Household Income, 2015</t>
    </r>
    <r>
      <rPr>
        <b/>
        <sz val="11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</si>
</sst>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General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24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u/>
      <sz val="11"/>
      <color indexed="12"/>
      <name val="Arial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sz val="10"/>
      <name val="Courier"/>
      <family val="3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i/>
      <sz val="11"/>
      <color theme="1"/>
      <name val="Times New Roman"/>
      <family val="1"/>
    </font>
    <font>
      <sz val="9"/>
      <color theme="1"/>
      <name val="Calibri"/>
      <family val="2"/>
    </font>
    <font>
      <b/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167" fontId="29" fillId="0" borderId="0"/>
  </cellStyleXfs>
  <cellXfs count="192">
    <xf numFmtId="0" fontId="0" fillId="0" borderId="0" xfId="0"/>
    <xf numFmtId="0" fontId="3" fillId="0" borderId="0" xfId="0" applyFont="1" applyAlignment="1">
      <alignment horizontal="left"/>
    </xf>
    <xf numFmtId="0" fontId="4" fillId="0" borderId="0" xfId="2" applyFill="1" applyAlignment="1" applyProtection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7" fillId="0" borderId="0" xfId="3" applyFont="1"/>
    <xf numFmtId="0" fontId="7" fillId="0" borderId="0" xfId="3" applyFont="1" applyAlignment="1">
      <alignment horizontal="center"/>
    </xf>
    <xf numFmtId="0" fontId="7" fillId="0" borderId="1" xfId="3" applyFont="1" applyBorder="1" applyAlignment="1">
      <alignment horizontal="center"/>
    </xf>
    <xf numFmtId="0" fontId="7" fillId="0" borderId="1" xfId="3" quotePrefix="1" applyFont="1" applyBorder="1" applyAlignment="1">
      <alignment horizontal="center"/>
    </xf>
    <xf numFmtId="0" fontId="7" fillId="0" borderId="1" xfId="3" applyFont="1" applyBorder="1"/>
    <xf numFmtId="2" fontId="7" fillId="0" borderId="0" xfId="3" applyNumberFormat="1" applyFont="1" applyAlignment="1">
      <alignment horizontal="center"/>
    </xf>
    <xf numFmtId="0" fontId="7" fillId="0" borderId="1" xfId="3" applyFont="1" applyBorder="1" applyAlignment="1"/>
    <xf numFmtId="2" fontId="7" fillId="0" borderId="1" xfId="3" applyNumberFormat="1" applyFont="1" applyBorder="1" applyAlignment="1">
      <alignment horizontal="center"/>
    </xf>
    <xf numFmtId="0" fontId="10" fillId="0" borderId="0" xfId="3" applyFont="1"/>
    <xf numFmtId="0" fontId="11" fillId="0" borderId="0" xfId="3" applyFont="1"/>
    <xf numFmtId="1" fontId="12" fillId="0" borderId="0" xfId="0" applyNumberFormat="1" applyFont="1" applyAlignment="1">
      <alignment horizontal="left"/>
    </xf>
    <xf numFmtId="0" fontId="12" fillId="0" borderId="0" xfId="0" applyFont="1"/>
    <xf numFmtId="0" fontId="4" fillId="0" borderId="0" xfId="2" applyAlignment="1" applyProtection="1"/>
    <xf numFmtId="0" fontId="13" fillId="0" borderId="0" xfId="2" applyFont="1" applyAlignment="1" applyProtection="1">
      <alignment horizontal="left" vertical="center"/>
    </xf>
    <xf numFmtId="0" fontId="12" fillId="0" borderId="0" xfId="0" applyFont="1" applyAlignment="1">
      <alignment horizontal="center"/>
    </xf>
    <xf numFmtId="1" fontId="14" fillId="0" borderId="0" xfId="0" applyNumberFormat="1" applyFont="1" applyAlignment="1">
      <alignment horizontal="left"/>
    </xf>
    <xf numFmtId="1" fontId="12" fillId="0" borderId="1" xfId="0" applyNumberFormat="1" applyFont="1" applyBorder="1" applyAlignment="1">
      <alignment horizontal="left"/>
    </xf>
    <xf numFmtId="0" fontId="12" fillId="0" borderId="0" xfId="0" applyFont="1" applyAlignment="1">
      <alignment wrapText="1"/>
    </xf>
    <xf numFmtId="0" fontId="15" fillId="0" borderId="0" xfId="2" applyFont="1" applyAlignment="1" applyProtection="1">
      <alignment wrapText="1"/>
    </xf>
    <xf numFmtId="1" fontId="12" fillId="0" borderId="2" xfId="0" applyNumberFormat="1" applyFont="1" applyBorder="1" applyAlignment="1">
      <alignment horizontal="left" vertical="center"/>
    </xf>
    <xf numFmtId="1" fontId="12" fillId="0" borderId="2" xfId="0" applyNumberFormat="1" applyFont="1" applyBorder="1" applyAlignment="1">
      <alignment horizontal="center" vertical="center" wrapText="1"/>
    </xf>
    <xf numFmtId="3" fontId="12" fillId="0" borderId="0" xfId="1" applyNumberFormat="1" applyFont="1" applyAlignment="1">
      <alignment horizontal="right"/>
    </xf>
    <xf numFmtId="165" fontId="12" fillId="0" borderId="0" xfId="1" applyNumberFormat="1" applyFont="1" applyAlignment="1">
      <alignment horizontal="right"/>
    </xf>
    <xf numFmtId="3" fontId="12" fillId="0" borderId="0" xfId="1" applyNumberFormat="1" applyFont="1" applyBorder="1" applyAlignment="1">
      <alignment horizontal="center"/>
    </xf>
    <xf numFmtId="165" fontId="12" fillId="0" borderId="0" xfId="1" applyNumberFormat="1" applyFont="1" applyBorder="1" applyAlignment="1">
      <alignment horizontal="center"/>
    </xf>
    <xf numFmtId="166" fontId="12" fillId="0" borderId="0" xfId="0" applyNumberFormat="1" applyFont="1"/>
    <xf numFmtId="3" fontId="12" fillId="0" borderId="0" xfId="1" applyNumberFormat="1" applyFont="1" applyBorder="1" applyAlignment="1">
      <alignment horizontal="right"/>
    </xf>
    <xf numFmtId="165" fontId="12" fillId="0" borderId="0" xfId="1" applyNumberFormat="1" applyFont="1" applyBorder="1" applyAlignment="1">
      <alignment horizontal="right"/>
    </xf>
    <xf numFmtId="1" fontId="12" fillId="0" borderId="0" xfId="0" applyNumberFormat="1" applyFont="1" applyBorder="1" applyAlignment="1">
      <alignment horizontal="left"/>
    </xf>
    <xf numFmtId="3" fontId="12" fillId="0" borderId="1" xfId="1" applyNumberFormat="1" applyFont="1" applyBorder="1" applyAlignment="1">
      <alignment horizontal="right"/>
    </xf>
    <xf numFmtId="165" fontId="12" fillId="0" borderId="1" xfId="1" applyNumberFormat="1" applyFont="1" applyBorder="1" applyAlignment="1">
      <alignment horizontal="right"/>
    </xf>
    <xf numFmtId="3" fontId="12" fillId="0" borderId="1" xfId="1" applyNumberFormat="1" applyFont="1" applyBorder="1" applyAlignment="1">
      <alignment horizontal="center"/>
    </xf>
    <xf numFmtId="165" fontId="12" fillId="0" borderId="1" xfId="1" applyNumberFormat="1" applyFont="1" applyBorder="1" applyAlignment="1">
      <alignment horizontal="center"/>
    </xf>
    <xf numFmtId="165" fontId="12" fillId="0" borderId="0" xfId="1" applyNumberFormat="1" applyFont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/>
    <xf numFmtId="166" fontId="16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7" fillId="0" borderId="0" xfId="0" applyFont="1"/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/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1" fillId="0" borderId="0" xfId="0" applyFont="1"/>
    <xf numFmtId="0" fontId="2" fillId="0" borderId="0" xfId="0" applyFont="1"/>
    <xf numFmtId="0" fontId="0" fillId="0" borderId="0" xfId="0"/>
    <xf numFmtId="0" fontId="0" fillId="0" borderId="0" xfId="0" applyNumberFormat="1"/>
    <xf numFmtId="2" fontId="0" fillId="0" borderId="0" xfId="0" applyNumberFormat="1"/>
    <xf numFmtId="2" fontId="0" fillId="0" borderId="0" xfId="0" applyNumberForma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ill="1"/>
    <xf numFmtId="0" fontId="22" fillId="0" borderId="0" xfId="0" applyFont="1" applyAlignment="1">
      <alignment horizontal="center"/>
    </xf>
    <xf numFmtId="0" fontId="23" fillId="0" borderId="0" xfId="0" applyFont="1"/>
    <xf numFmtId="0" fontId="24" fillId="0" borderId="1" xfId="3" applyFont="1" applyFill="1" applyBorder="1" applyAlignment="1">
      <alignment horizontal="center"/>
    </xf>
    <xf numFmtId="2" fontId="0" fillId="0" borderId="1" xfId="0" applyNumberFormat="1" applyBorder="1"/>
    <xf numFmtId="0" fontId="0" fillId="0" borderId="2" xfId="0" applyBorder="1"/>
    <xf numFmtId="0" fontId="22" fillId="0" borderId="2" xfId="0" applyFont="1" applyBorder="1"/>
    <xf numFmtId="0" fontId="22" fillId="0" borderId="2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166" fontId="25" fillId="0" borderId="0" xfId="0" applyNumberFormat="1" applyFont="1" applyAlignment="1">
      <alignment horizontal="center"/>
    </xf>
    <xf numFmtId="166" fontId="25" fillId="0" borderId="0" xfId="0" applyNumberFormat="1" applyFont="1" applyFill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0" xfId="0" quotePrefix="1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66" fontId="25" fillId="2" borderId="0" xfId="0" applyNumberFormat="1" applyFont="1" applyFill="1" applyAlignment="1">
      <alignment horizontal="center"/>
    </xf>
    <xf numFmtId="0" fontId="26" fillId="0" borderId="0" xfId="0" applyFont="1"/>
    <xf numFmtId="0" fontId="25" fillId="0" borderId="1" xfId="0" applyFont="1" applyBorder="1" applyAlignment="1">
      <alignment horizontal="left"/>
    </xf>
    <xf numFmtId="166" fontId="25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0" xfId="0" applyFont="1"/>
    <xf numFmtId="0" fontId="0" fillId="2" borderId="0" xfId="0" applyFill="1"/>
    <xf numFmtId="0" fontId="21" fillId="0" borderId="0" xfId="0" applyFont="1" applyFill="1"/>
    <xf numFmtId="2" fontId="0" fillId="0" borderId="0" xfId="0" applyNumberFormat="1" applyFill="1" applyBorder="1" applyAlignment="1">
      <alignment horizontal="center"/>
    </xf>
    <xf numFmtId="0" fontId="2" fillId="0" borderId="0" xfId="0" applyFont="1" applyAlignment="1"/>
    <xf numFmtId="0" fontId="0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3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3" fontId="28" fillId="0" borderId="0" xfId="0" applyNumberFormat="1" applyFont="1" applyAlignment="1">
      <alignment horizontal="center"/>
    </xf>
    <xf numFmtId="3" fontId="28" fillId="0" borderId="0" xfId="0" quotePrefix="1" applyNumberFormat="1" applyFont="1" applyAlignment="1">
      <alignment horizontal="center"/>
    </xf>
    <xf numFmtId="3" fontId="28" fillId="0" borderId="0" xfId="0" applyNumberFormat="1" applyFont="1" applyFill="1" applyAlignment="1">
      <alignment horizontal="center"/>
    </xf>
    <xf numFmtId="3" fontId="28" fillId="0" borderId="0" xfId="0" quotePrefix="1" applyNumberFormat="1" applyFont="1" applyFill="1" applyAlignment="1">
      <alignment horizontal="center"/>
    </xf>
    <xf numFmtId="0" fontId="6" fillId="0" borderId="0" xfId="0" applyFont="1" applyBorder="1" applyAlignment="1">
      <alignment horizontal="center" wrapText="1"/>
    </xf>
    <xf numFmtId="3" fontId="28" fillId="0" borderId="0" xfId="0" applyNumberFormat="1" applyFont="1" applyBorder="1" applyAlignment="1">
      <alignment horizontal="center"/>
    </xf>
    <xf numFmtId="1" fontId="28" fillId="0" borderId="0" xfId="0" quotePrefix="1" applyNumberFormat="1" applyFont="1" applyAlignment="1">
      <alignment horizontal="center"/>
    </xf>
    <xf numFmtId="2" fontId="7" fillId="0" borderId="0" xfId="0" applyNumberFormat="1" applyFont="1" applyAlignment="1" applyProtection="1">
      <alignment horizontal="center"/>
      <protection locked="0"/>
    </xf>
    <xf numFmtId="166" fontId="7" fillId="0" borderId="0" xfId="3" applyNumberFormat="1" applyFont="1"/>
    <xf numFmtId="0" fontId="21" fillId="0" borderId="0" xfId="0" applyFont="1" applyBorder="1"/>
    <xf numFmtId="0" fontId="25" fillId="2" borderId="4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1" fontId="12" fillId="0" borderId="0" xfId="0" applyNumberFormat="1" applyFont="1"/>
    <xf numFmtId="0" fontId="19" fillId="0" borderId="0" xfId="0" applyFont="1" applyFill="1" applyBorder="1" applyAlignment="1">
      <alignment horizontal="center"/>
    </xf>
    <xf numFmtId="166" fontId="25" fillId="0" borderId="0" xfId="0" quotePrefix="1" applyNumberFormat="1" applyFont="1" applyFill="1" applyBorder="1" applyAlignment="1">
      <alignment horizontal="center"/>
    </xf>
    <xf numFmtId="3" fontId="7" fillId="0" borderId="0" xfId="4" applyNumberFormat="1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0" fillId="0" borderId="0" xfId="0" applyFill="1" applyBorder="1"/>
    <xf numFmtId="0" fontId="25" fillId="0" borderId="0" xfId="0" applyFont="1" applyFill="1" applyBorder="1" applyAlignment="1">
      <alignment horizontal="center"/>
    </xf>
    <xf numFmtId="1" fontId="0" fillId="0" borderId="0" xfId="0" applyNumberFormat="1"/>
    <xf numFmtId="1" fontId="25" fillId="0" borderId="0" xfId="0" quotePrefix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166" fontId="0" fillId="0" borderId="0" xfId="0" quotePrefix="1" applyNumberFormat="1" applyAlignment="1">
      <alignment horizontal="center"/>
    </xf>
    <xf numFmtId="1" fontId="0" fillId="0" borderId="0" xfId="0" quotePrefix="1" applyNumberFormat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3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1" fontId="17" fillId="0" borderId="0" xfId="0" applyNumberFormat="1" applyFont="1"/>
    <xf numFmtId="0" fontId="2" fillId="0" borderId="1" xfId="0" applyFont="1" applyBorder="1" applyAlignment="1">
      <alignment horizontal="center"/>
    </xf>
    <xf numFmtId="0" fontId="30" fillId="0" borderId="0" xfId="0" applyFont="1"/>
    <xf numFmtId="0" fontId="16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166" fontId="16" fillId="0" borderId="0" xfId="0" quotePrefix="1" applyNumberFormat="1" applyFont="1" applyAlignment="1">
      <alignment horizontal="center"/>
    </xf>
    <xf numFmtId="0" fontId="16" fillId="0" borderId="1" xfId="0" applyFont="1" applyBorder="1" applyAlignment="1">
      <alignment horizontal="left"/>
    </xf>
    <xf numFmtId="166" fontId="16" fillId="0" borderId="1" xfId="0" applyNumberFormat="1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166" fontId="16" fillId="0" borderId="0" xfId="0" applyNumberFormat="1" applyFont="1" applyAlignment="1">
      <alignment horizontal="center"/>
    </xf>
    <xf numFmtId="166" fontId="16" fillId="0" borderId="0" xfId="0" quotePrefix="1" applyNumberFormat="1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66" fontId="16" fillId="0" borderId="0" xfId="0" applyNumberFormat="1" applyFont="1" applyFill="1" applyBorder="1" applyAlignment="1">
      <alignment horizontal="center"/>
    </xf>
    <xf numFmtId="0" fontId="16" fillId="0" borderId="0" xfId="0" quotePrefix="1" applyFont="1" applyBorder="1" applyAlignment="1">
      <alignment horizontal="left"/>
    </xf>
    <xf numFmtId="0" fontId="16" fillId="0" borderId="1" xfId="0" quotePrefix="1" applyFont="1" applyBorder="1" applyAlignment="1">
      <alignment horizontal="left"/>
    </xf>
    <xf numFmtId="166" fontId="16" fillId="0" borderId="1" xfId="0" quotePrefix="1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17" fillId="0" borderId="1" xfId="0" applyFont="1" applyBorder="1"/>
    <xf numFmtId="0" fontId="34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0" xfId="0" applyFont="1"/>
    <xf numFmtId="1" fontId="0" fillId="0" borderId="0" xfId="0" applyNumberFormat="1" applyFont="1" applyFill="1"/>
    <xf numFmtId="1" fontId="0" fillId="0" borderId="0" xfId="0" applyNumberFormat="1" applyFill="1"/>
    <xf numFmtId="166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0" fontId="0" fillId="0" borderId="1" xfId="0" applyNumberFormat="1" applyFont="1" applyFill="1" applyBorder="1"/>
    <xf numFmtId="0" fontId="0" fillId="0" borderId="1" xfId="0" applyNumberFormat="1" applyBorder="1"/>
    <xf numFmtId="1" fontId="0" fillId="0" borderId="1" xfId="0" applyNumberFormat="1" applyBorder="1"/>
    <xf numFmtId="0" fontId="0" fillId="0" borderId="1" xfId="0" applyFont="1" applyBorder="1"/>
    <xf numFmtId="2" fontId="0" fillId="3" borderId="1" xfId="0" applyNumberFormat="1" applyFill="1" applyBorder="1" applyAlignment="1">
      <alignment horizontal="center"/>
    </xf>
    <xf numFmtId="0" fontId="14" fillId="0" borderId="0" xfId="0" applyFont="1" applyAlignment="1"/>
    <xf numFmtId="0" fontId="16" fillId="0" borderId="4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0" xfId="3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3" applyFont="1" applyAlignment="1"/>
    <xf numFmtId="0" fontId="7" fillId="0" borderId="0" xfId="3" applyFont="1" applyAlignment="1"/>
    <xf numFmtId="0" fontId="9" fillId="0" borderId="0" xfId="0" applyFont="1" applyAlignment="1"/>
    <xf numFmtId="1" fontId="14" fillId="0" borderId="3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3" fontId="14" fillId="0" borderId="0" xfId="1" applyNumberFormat="1" applyFont="1" applyBorder="1" applyAlignment="1">
      <alignment horizontal="center"/>
    </xf>
    <xf numFmtId="0" fontId="4" fillId="0" borderId="0" xfId="2" applyBorder="1" applyAlignment="1" applyProtection="1">
      <alignment horizontal="center"/>
    </xf>
  </cellXfs>
  <cellStyles count="5">
    <cellStyle name="Comma" xfId="1" builtinId="3"/>
    <cellStyle name="Hyperlink" xfId="2" builtinId="8"/>
    <cellStyle name="Normal" xfId="0" builtinId="0"/>
    <cellStyle name="Normal 3" xfId="4"/>
    <cellStyle name="Normal_TabAnnexeB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7773102436271"/>
          <c:y val="5.1229782174664056E-2"/>
          <c:w val="0.73991752389578591"/>
          <c:h val="0.88565515848980403"/>
        </c:manualLayout>
      </c:layout>
      <c:lineChart>
        <c:grouping val="standard"/>
        <c:varyColors val="0"/>
        <c:ser>
          <c:idx val="1"/>
          <c:order val="0"/>
          <c:tx>
            <c:v>AS pre-tax+SI benefits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PS!$A$53:$A$108</c:f>
              <c:numCache>
                <c:formatCode>General</c:formatCode>
                <c:ptCount val="5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</c:numCache>
            </c:numRef>
          </c:cat>
          <c:val>
            <c:numRef>
              <c:f>AS!$N$6:$N$61</c:f>
              <c:numCache>
                <c:formatCode>0.000</c:formatCode>
                <c:ptCount val="56"/>
                <c:pt idx="0">
                  <c:v>0.11019444153145067</c:v>
                </c:pt>
                <c:pt idx="2">
                  <c:v>0.11055442283792831</c:v>
                </c:pt>
                <c:pt idx="4">
                  <c:v>0.11213453984953708</c:v>
                </c:pt>
                <c:pt idx="6">
                  <c:v>0.11519268290664145</c:v>
                </c:pt>
                <c:pt idx="7">
                  <c:v>0.10994307665989808</c:v>
                </c:pt>
                <c:pt idx="8">
                  <c:v>0.11094508717534173</c:v>
                </c:pt>
                <c:pt idx="9">
                  <c:v>0.10023423195425442</c:v>
                </c:pt>
                <c:pt idx="10">
                  <c:v>9.1638997876397066E-2</c:v>
                </c:pt>
                <c:pt idx="11">
                  <c:v>9.5723195033945344E-2</c:v>
                </c:pt>
                <c:pt idx="12">
                  <c:v>9.7311852923022038E-2</c:v>
                </c:pt>
                <c:pt idx="13">
                  <c:v>9.6057581816685098E-2</c:v>
                </c:pt>
                <c:pt idx="14">
                  <c:v>9.2890442084500327E-2</c:v>
                </c:pt>
                <c:pt idx="15">
                  <c:v>9.0726293086015972E-2</c:v>
                </c:pt>
                <c:pt idx="16">
                  <c:v>9.1617849809628102E-2</c:v>
                </c:pt>
                <c:pt idx="17">
                  <c:v>9.2904486033036679E-2</c:v>
                </c:pt>
                <c:pt idx="18">
                  <c:v>9.2032332216814824E-2</c:v>
                </c:pt>
                <c:pt idx="19">
                  <c:v>9.461303924947248E-2</c:v>
                </c:pt>
                <c:pt idx="20">
                  <c:v>9.0324745538161971E-2</c:v>
                </c:pt>
                <c:pt idx="21">
                  <c:v>8.6934917426097755E-2</c:v>
                </c:pt>
                <c:pt idx="22">
                  <c:v>8.6971831987724957E-2</c:v>
                </c:pt>
                <c:pt idx="23">
                  <c:v>8.8193945521691602E-2</c:v>
                </c:pt>
                <c:pt idx="24">
                  <c:v>9.3056062701674366E-2</c:v>
                </c:pt>
                <c:pt idx="25">
                  <c:v>9.2878597501815166E-2</c:v>
                </c:pt>
                <c:pt idx="26">
                  <c:v>9.0644533306927608E-2</c:v>
                </c:pt>
                <c:pt idx="27">
                  <c:v>9.1224719513583324E-2</c:v>
                </c:pt>
                <c:pt idx="28">
                  <c:v>0.10923127619863253</c:v>
                </c:pt>
                <c:pt idx="29">
                  <c:v>0.1046374104103111</c:v>
                </c:pt>
                <c:pt idx="30">
                  <c:v>0.10582956185113503</c:v>
                </c:pt>
                <c:pt idx="31">
                  <c:v>0.10168865635317186</c:v>
                </c:pt>
                <c:pt idx="32">
                  <c:v>0.10778509474647049</c:v>
                </c:pt>
                <c:pt idx="33">
                  <c:v>0.10179562217070222</c:v>
                </c:pt>
                <c:pt idx="34">
                  <c:v>0.10187368716485022</c:v>
                </c:pt>
                <c:pt idx="35">
                  <c:v>0.1071265771032614</c:v>
                </c:pt>
                <c:pt idx="36">
                  <c:v>0.111256925903539</c:v>
                </c:pt>
                <c:pt idx="37">
                  <c:v>0.11640590025709145</c:v>
                </c:pt>
                <c:pt idx="38">
                  <c:v>0.11818509993668892</c:v>
                </c:pt>
                <c:pt idx="39">
                  <c:v>0.12342488932546367</c:v>
                </c:pt>
                <c:pt idx="40">
                  <c:v>0.12879165984861879</c:v>
                </c:pt>
                <c:pt idx="41">
                  <c:v>0.11967155994641505</c:v>
                </c:pt>
                <c:pt idx="42">
                  <c:v>0.11310430076448855</c:v>
                </c:pt>
                <c:pt idx="43">
                  <c:v>0.11600144541616919</c:v>
                </c:pt>
                <c:pt idx="44">
                  <c:v>0.12441452975917951</c:v>
                </c:pt>
                <c:pt idx="45">
                  <c:v>0.13352412871353031</c:v>
                </c:pt>
                <c:pt idx="46">
                  <c:v>0.13759238281107869</c:v>
                </c:pt>
                <c:pt idx="47">
                  <c:v>0.1365598419797262</c:v>
                </c:pt>
                <c:pt idx="48">
                  <c:v>0.1296631858796283</c:v>
                </c:pt>
                <c:pt idx="49">
                  <c:v>0.11973116216142356</c:v>
                </c:pt>
                <c:pt idx="50">
                  <c:v>0.13044273375730125</c:v>
                </c:pt>
                <c:pt idx="51">
                  <c:v>0.1269512057241183</c:v>
                </c:pt>
                <c:pt idx="52">
                  <c:v>0.13970884293068297</c:v>
                </c:pt>
                <c:pt idx="53">
                  <c:v>0.12787145720596138</c:v>
                </c:pt>
                <c:pt idx="54">
                  <c:v>0.13136822524829045</c:v>
                </c:pt>
                <c:pt idx="55">
                  <c:v>0.12978380584944332</c:v>
                </c:pt>
              </c:numCache>
            </c:numRef>
          </c:val>
          <c:smooth val="0"/>
        </c:ser>
        <c:ser>
          <c:idx val="2"/>
          <c:order val="1"/>
          <c:tx>
            <c:v>Cbo pre-tax</c:v>
          </c:tx>
          <c:spPr>
            <a:ln w="2222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PS!$A$53:$A$108</c:f>
              <c:numCache>
                <c:formatCode>General</c:formatCode>
                <c:ptCount val="5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</c:numCache>
            </c:numRef>
          </c:cat>
          <c:val>
            <c:numRef>
              <c:f>CBO!$Q$30:$Q$85</c:f>
              <c:numCache>
                <c:formatCode>General</c:formatCode>
                <c:ptCount val="56"/>
                <c:pt idx="19">
                  <c:v>0.09</c:v>
                </c:pt>
                <c:pt idx="20">
                  <c:v>0.09</c:v>
                </c:pt>
                <c:pt idx="21">
                  <c:v>0.09</c:v>
                </c:pt>
                <c:pt idx="22">
                  <c:v>9.5000000000000001E-2</c:v>
                </c:pt>
                <c:pt idx="23">
                  <c:v>0.10199999999999999</c:v>
                </c:pt>
                <c:pt idx="24">
                  <c:v>0.106</c:v>
                </c:pt>
                <c:pt idx="25">
                  <c:v>0.113</c:v>
                </c:pt>
                <c:pt idx="26">
                  <c:v>0.13800000000000001</c:v>
                </c:pt>
                <c:pt idx="27">
                  <c:v>0.111</c:v>
                </c:pt>
                <c:pt idx="28">
                  <c:v>0.13200000000000001</c:v>
                </c:pt>
                <c:pt idx="29">
                  <c:v>0.12300000000000001</c:v>
                </c:pt>
                <c:pt idx="30">
                  <c:v>0.12</c:v>
                </c:pt>
                <c:pt idx="31">
                  <c:v>0.111</c:v>
                </c:pt>
                <c:pt idx="32">
                  <c:v>0.121</c:v>
                </c:pt>
                <c:pt idx="33">
                  <c:v>0.11699999999999999</c:v>
                </c:pt>
                <c:pt idx="34">
                  <c:v>0.11800000000000001</c:v>
                </c:pt>
                <c:pt idx="35">
                  <c:v>0.12300000000000001</c:v>
                </c:pt>
                <c:pt idx="36">
                  <c:v>0.13600000000000001</c:v>
                </c:pt>
                <c:pt idx="37">
                  <c:v>0.14699999999999999</c:v>
                </c:pt>
                <c:pt idx="38">
                  <c:v>0.155</c:v>
                </c:pt>
                <c:pt idx="39">
                  <c:v>0.16500000000000001</c:v>
                </c:pt>
                <c:pt idx="40">
                  <c:v>0.17499999999999999</c:v>
                </c:pt>
                <c:pt idx="41">
                  <c:v>0.14599999999999999</c:v>
                </c:pt>
                <c:pt idx="42">
                  <c:v>0.13300000000000001</c:v>
                </c:pt>
                <c:pt idx="43">
                  <c:v>0.14099999999999999</c:v>
                </c:pt>
                <c:pt idx="44">
                  <c:v>0.16</c:v>
                </c:pt>
                <c:pt idx="45">
                  <c:v>0.17899999999999999</c:v>
                </c:pt>
                <c:pt idx="46">
                  <c:v>0.18600000000000003</c:v>
                </c:pt>
                <c:pt idx="47">
                  <c:v>0.191</c:v>
                </c:pt>
                <c:pt idx="48">
                  <c:v>0.16399999999999998</c:v>
                </c:pt>
                <c:pt idx="49">
                  <c:v>0.13699999999999998</c:v>
                </c:pt>
                <c:pt idx="50">
                  <c:v>0.153</c:v>
                </c:pt>
                <c:pt idx="51">
                  <c:v>0.151</c:v>
                </c:pt>
                <c:pt idx="52">
                  <c:v>0.17800000000000002</c:v>
                </c:pt>
                <c:pt idx="53">
                  <c:v>0.154</c:v>
                </c:pt>
                <c:pt idx="54">
                  <c:v>0.16699999999999998</c:v>
                </c:pt>
                <c:pt idx="55">
                  <c:v>0.16600000000000001</c:v>
                </c:pt>
              </c:numCache>
            </c:numRef>
          </c:val>
          <c:smooth val="0"/>
        </c:ser>
        <c:ser>
          <c:idx val="4"/>
          <c:order val="2"/>
          <c:tx>
            <c:v>PS</c:v>
          </c:tx>
          <c:spPr>
            <a:ln w="28575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PS!$A$53:$A$108</c:f>
              <c:numCache>
                <c:formatCode>General</c:formatCode>
                <c:ptCount val="5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</c:numCache>
            </c:numRef>
          </c:cat>
          <c:val>
            <c:numRef>
              <c:f>PS!$AQ$53:$AQ$108</c:f>
              <c:numCache>
                <c:formatCode>General</c:formatCode>
                <c:ptCount val="56"/>
                <c:pt idx="0">
                  <c:v>0.10034579956956322</c:v>
                </c:pt>
                <c:pt idx="1">
                  <c:v>0.10640656153200087</c:v>
                </c:pt>
                <c:pt idx="2">
                  <c:v>9.9499062481040373E-2</c:v>
                </c:pt>
                <c:pt idx="3">
                  <c:v>9.91651029594353E-2</c:v>
                </c:pt>
                <c:pt idx="4">
                  <c:v>0.10479103530661327</c:v>
                </c:pt>
                <c:pt idx="5">
                  <c:v>0.10891912753229198</c:v>
                </c:pt>
                <c:pt idx="6">
                  <c:v>0.10175256812339699</c:v>
                </c:pt>
                <c:pt idx="7">
                  <c:v>0.10737541914934186</c:v>
                </c:pt>
                <c:pt idx="8">
                  <c:v>0.11212838574441929</c:v>
                </c:pt>
                <c:pt idx="9">
                  <c:v>0.10351497284479398</c:v>
                </c:pt>
                <c:pt idx="10">
                  <c:v>9.0252864935986624E-2</c:v>
                </c:pt>
                <c:pt idx="11">
                  <c:v>9.3990561168937545E-2</c:v>
                </c:pt>
                <c:pt idx="12">
                  <c:v>9.6377083451862647E-2</c:v>
                </c:pt>
                <c:pt idx="13">
                  <c:v>9.1624623453135767E-2</c:v>
                </c:pt>
                <c:pt idx="14">
                  <c:v>9.1224292172255333E-2</c:v>
                </c:pt>
                <c:pt idx="15">
                  <c:v>8.8726726034525638E-2</c:v>
                </c:pt>
                <c:pt idx="16">
                  <c:v>8.8608851388069065E-2</c:v>
                </c:pt>
                <c:pt idx="17">
                  <c:v>9.0251178846532942E-2</c:v>
                </c:pt>
                <c:pt idx="18">
                  <c:v>8.950521311798669E-2</c:v>
                </c:pt>
                <c:pt idx="19">
                  <c:v>9.957698470951884E-2</c:v>
                </c:pt>
                <c:pt idx="20">
                  <c:v>0.10021024087968501</c:v>
                </c:pt>
                <c:pt idx="21">
                  <c:v>0.10017024807873129</c:v>
                </c:pt>
                <c:pt idx="22">
                  <c:v>0.10795796977766425</c:v>
                </c:pt>
                <c:pt idx="23">
                  <c:v>0.11555228099865923</c:v>
                </c:pt>
                <c:pt idx="24">
                  <c:v>0.11989346962037795</c:v>
                </c:pt>
                <c:pt idx="25">
                  <c:v>0.12668962279555532</c:v>
                </c:pt>
                <c:pt idx="26">
                  <c:v>0.15917057878495416</c:v>
                </c:pt>
                <c:pt idx="27">
                  <c:v>0.12662152082703312</c:v>
                </c:pt>
                <c:pt idx="28">
                  <c:v>0.15493338921325045</c:v>
                </c:pt>
                <c:pt idx="29">
                  <c:v>0.14486443962630338</c:v>
                </c:pt>
                <c:pt idx="30">
                  <c:v>0.14329641264701634</c:v>
                </c:pt>
                <c:pt idx="31">
                  <c:v>0.1336069026115955</c:v>
                </c:pt>
                <c:pt idx="32">
                  <c:v>0.14670843575107489</c:v>
                </c:pt>
                <c:pt idx="33">
                  <c:v>0.14236902926573161</c:v>
                </c:pt>
                <c:pt idx="34">
                  <c:v>0.14231929403424462</c:v>
                </c:pt>
                <c:pt idx="35">
                  <c:v>0.15234</c:v>
                </c:pt>
                <c:pt idx="36">
                  <c:v>0.16687000000000002</c:v>
                </c:pt>
                <c:pt idx="37">
                  <c:v>0.18015</c:v>
                </c:pt>
                <c:pt idx="38">
                  <c:v>0.19088000000000002</c:v>
                </c:pt>
                <c:pt idx="39">
                  <c:v>0.20044000000000001</c:v>
                </c:pt>
                <c:pt idx="40">
                  <c:v>0.21521000000000001</c:v>
                </c:pt>
                <c:pt idx="41">
                  <c:v>0.1822</c:v>
                </c:pt>
                <c:pt idx="42">
                  <c:v>0.16864999999999999</c:v>
                </c:pt>
                <c:pt idx="43">
                  <c:v>0.17527999999999999</c:v>
                </c:pt>
                <c:pt idx="44">
                  <c:v>0.19753000000000001</c:v>
                </c:pt>
                <c:pt idx="45">
                  <c:v>0.21915999999999999</c:v>
                </c:pt>
                <c:pt idx="46">
                  <c:v>0.22823000000000002</c:v>
                </c:pt>
                <c:pt idx="47">
                  <c:v>0.23502999999999999</c:v>
                </c:pt>
                <c:pt idx="48">
                  <c:v>0.20946000000000001</c:v>
                </c:pt>
                <c:pt idx="49">
                  <c:v>0.18118999999999999</c:v>
                </c:pt>
                <c:pt idx="50">
                  <c:v>0.19863</c:v>
                </c:pt>
                <c:pt idx="51">
                  <c:v>0.19646999999999998</c:v>
                </c:pt>
                <c:pt idx="52">
                  <c:v>0.22827999999999998</c:v>
                </c:pt>
                <c:pt idx="53">
                  <c:v>0.20006000000000002</c:v>
                </c:pt>
                <c:pt idx="54">
                  <c:v>0.2152</c:v>
                </c:pt>
                <c:pt idx="55">
                  <c:v>0.21592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577576"/>
        <c:axId val="468579928"/>
      </c:lineChart>
      <c:catAx>
        <c:axId val="468577576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579928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468579928"/>
        <c:scaling>
          <c:orientation val="minMax"/>
          <c:max val="0.25"/>
          <c:min val="0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577576"/>
        <c:crosses val="autoZero"/>
        <c:crossBetween val="midCat"/>
        <c:majorUnit val="0.05"/>
        <c:minorUnit val="0.05"/>
      </c:valAx>
      <c:spPr>
        <a:solidFill>
          <a:srgbClr val="FFFFFF"/>
        </a:solidFill>
        <a:ln w="3175">
          <a:noFill/>
          <a:prstDash val="solid"/>
        </a:ln>
      </c:spPr>
    </c:plotArea>
    <c:plotVisOnly val="1"/>
    <c:dispBlanksAs val="span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66" r="0.75000000000000866" t="1" header="0.5" footer="0.5"/>
    <c:pageSetup orientation="landscape" verticalDpi="96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156883</xdr:colOff>
      <xdr:row>1</xdr:row>
      <xdr:rowOff>67235</xdr:rowOff>
    </xdr:from>
    <xdr:to>
      <xdr:col>5</xdr:col>
      <xdr:colOff>281830</xdr:colOff>
      <xdr:row>24</xdr:row>
      <xdr:rowOff>188819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0.67285</cdr:x>
      <cdr:y>0.51141</cdr:y>
    </cdr:from>
    <cdr:to>
      <cdr:x>0.84922</cdr:x>
      <cdr:y>0.64064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50416" y="2302928"/>
          <a:ext cx="956866" cy="5819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500"/>
            </a:lnSpc>
          </a:pPr>
          <a:r>
            <a:rPr lang="en-US" sz="16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Auten-Splinter</a:t>
          </a:r>
        </a:p>
      </cdr:txBody>
    </cdr:sp>
  </cdr:relSizeAnchor>
  <cdr:relSizeAnchor xmlns:cdr="http://schemas.openxmlformats.org/drawingml/2006/chartDrawing">
    <cdr:from>
      <cdr:x>0.72513</cdr:x>
      <cdr:y>0.26313</cdr:y>
    </cdr:from>
    <cdr:to>
      <cdr:x>0.91532</cdr:x>
      <cdr:y>0.32011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934042" y="1184911"/>
          <a:ext cx="1031844" cy="256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100"/>
            </a:lnSpc>
          </a:pPr>
          <a:r>
            <a:rPr lang="en-US" sz="16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CBO</a:t>
          </a:r>
          <a:endParaRPr lang="en-US" sz="1400" b="1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0.58357</cdr:x>
      <cdr:y>0.06105</cdr:y>
    </cdr:from>
    <cdr:to>
      <cdr:x>0.84065</cdr:x>
      <cdr:y>0.107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166039" y="274907"/>
          <a:ext cx="1394743" cy="206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100"/>
            </a:lnSpc>
          </a:pPr>
          <a:r>
            <a:rPr lang="en-US" sz="16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Piketty-Saez</a:t>
          </a:r>
          <a:endParaRPr lang="en-US" sz="1400" b="1">
            <a:solidFill>
              <a:schemeClr val="tx1">
                <a:lumMod val="50000"/>
                <a:lumOff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bo.gov/publication/54646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E18" sqref="E18"/>
    </sheetView>
  </sheetViews>
  <sheetFormatPr defaultColWidth="9.109375" defaultRowHeight="14.4" x14ac:dyDescent="0.3"/>
  <cols>
    <col min="1" max="1" width="6.5546875" customWidth="1"/>
    <col min="2" max="4" width="5.5546875" customWidth="1"/>
    <col min="5" max="5" width="11" style="63" customWidth="1"/>
    <col min="6" max="6" width="11" customWidth="1"/>
    <col min="7" max="7" width="8.6640625" customWidth="1"/>
    <col min="8" max="8" width="7.33203125" customWidth="1"/>
    <col min="9" max="9" width="7.6640625" customWidth="1"/>
    <col min="11" max="11" width="9.5546875" customWidth="1"/>
  </cols>
  <sheetData>
    <row r="1" spans="1:7" ht="15.6" x14ac:dyDescent="0.3">
      <c r="A1" s="1" t="s">
        <v>175</v>
      </c>
      <c r="G1" s="2"/>
    </row>
    <row r="2" spans="1:7" ht="15" thickBot="1" x14ac:dyDescent="0.35">
      <c r="A2" s="54"/>
      <c r="B2" s="51"/>
      <c r="C2" s="51"/>
      <c r="D2" s="51"/>
      <c r="E2" s="51"/>
      <c r="F2" s="51"/>
    </row>
    <row r="3" spans="1:7" ht="31.5" customHeight="1" thickTop="1" x14ac:dyDescent="0.3">
      <c r="A3" s="134"/>
      <c r="B3" s="134">
        <v>1960</v>
      </c>
      <c r="C3" s="134">
        <v>1979</v>
      </c>
      <c r="D3" s="134">
        <v>2014</v>
      </c>
      <c r="E3" s="135" t="s">
        <v>59</v>
      </c>
      <c r="F3" s="135" t="s">
        <v>58</v>
      </c>
    </row>
    <row r="4" spans="1:7" ht="12.75" customHeight="1" x14ac:dyDescent="0.3">
      <c r="A4" s="57" t="s">
        <v>56</v>
      </c>
      <c r="B4" s="51">
        <f>PS!AF53</f>
        <v>10.034579956956321</v>
      </c>
      <c r="C4" s="51">
        <f>PS!AF72</f>
        <v>9.9576984709518843</v>
      </c>
      <c r="D4" s="51">
        <f>PS!AF107</f>
        <v>21.52</v>
      </c>
      <c r="E4" s="51">
        <f>D4-B4</f>
        <v>11.485420043043678</v>
      </c>
      <c r="F4" s="51">
        <f>D4-C4</f>
        <v>11.562301529048115</v>
      </c>
    </row>
    <row r="5" spans="1:7" ht="12.75" customHeight="1" x14ac:dyDescent="0.3">
      <c r="A5" s="136" t="s">
        <v>53</v>
      </c>
      <c r="B5" s="137" t="s">
        <v>55</v>
      </c>
      <c r="C5" s="51">
        <f>CBO!M49</f>
        <v>9</v>
      </c>
      <c r="D5" s="51">
        <f>CBO!M84</f>
        <v>16.7</v>
      </c>
      <c r="E5" s="137" t="s">
        <v>55</v>
      </c>
      <c r="F5" s="51">
        <f t="shared" ref="F5:F6" si="0">D5-C5</f>
        <v>7.6999999999999993</v>
      </c>
    </row>
    <row r="6" spans="1:7" ht="12.75" customHeight="1" x14ac:dyDescent="0.3">
      <c r="A6" s="138" t="s">
        <v>52</v>
      </c>
      <c r="B6" s="139">
        <f>AS!N6*100</f>
        <v>11.019444153145066</v>
      </c>
      <c r="C6" s="139">
        <f>AS!N25*100</f>
        <v>9.4613039249472486</v>
      </c>
      <c r="D6" s="139">
        <f>AS!N60*100</f>
        <v>13.136822524829045</v>
      </c>
      <c r="E6" s="139">
        <f t="shared" ref="E6" si="1">D6-B6</f>
        <v>2.1173783716839782</v>
      </c>
      <c r="F6" s="139">
        <f t="shared" si="0"/>
        <v>3.6755185998817961</v>
      </c>
    </row>
    <row r="7" spans="1:7" ht="9" customHeight="1" x14ac:dyDescent="0.3">
      <c r="E7"/>
    </row>
    <row r="8" spans="1:7" x14ac:dyDescent="0.3">
      <c r="A8" s="52" t="s">
        <v>170</v>
      </c>
    </row>
    <row r="9" spans="1:7" x14ac:dyDescent="0.3">
      <c r="A9" s="52" t="s">
        <v>171</v>
      </c>
    </row>
    <row r="13" spans="1:7" x14ac:dyDescent="0.3">
      <c r="C13" s="53"/>
      <c r="D13" s="48"/>
      <c r="E13" s="48"/>
    </row>
    <row r="14" spans="1:7" x14ac:dyDescent="0.3">
      <c r="C14" s="53"/>
      <c r="D14" s="48"/>
      <c r="E14" s="48"/>
    </row>
    <row r="15" spans="1:7" x14ac:dyDescent="0.3">
      <c r="C15" s="53"/>
      <c r="D15" s="48"/>
      <c r="E15" s="48"/>
    </row>
    <row r="16" spans="1:7" x14ac:dyDescent="0.3">
      <c r="C16" s="53"/>
      <c r="D16" s="48"/>
      <c r="E16" s="48"/>
    </row>
    <row r="17" spans="3:5" x14ac:dyDescent="0.3">
      <c r="C17" s="53"/>
      <c r="D17" s="48"/>
      <c r="E17" s="48"/>
    </row>
    <row r="18" spans="3:5" x14ac:dyDescent="0.3">
      <c r="C18" s="53"/>
      <c r="D18" s="48"/>
      <c r="E18" s="48"/>
    </row>
    <row r="19" spans="3:5" x14ac:dyDescent="0.3">
      <c r="C19" s="53"/>
      <c r="D19" s="48"/>
      <c r="E19" s="48"/>
    </row>
    <row r="20" spans="3:5" x14ac:dyDescent="0.3">
      <c r="C20" s="53"/>
      <c r="D20" s="48"/>
      <c r="E20" s="48"/>
    </row>
    <row r="21" spans="3:5" x14ac:dyDescent="0.3">
      <c r="C21" s="53"/>
      <c r="D21" s="48"/>
      <c r="E21" s="48"/>
    </row>
    <row r="22" spans="3:5" x14ac:dyDescent="0.3">
      <c r="C22" s="53"/>
      <c r="D22" s="48"/>
      <c r="E22" s="48"/>
    </row>
    <row r="23" spans="3:5" x14ac:dyDescent="0.3">
      <c r="C23" s="53"/>
      <c r="D23" s="48"/>
      <c r="E23" s="48"/>
    </row>
    <row r="24" spans="3:5" x14ac:dyDescent="0.3">
      <c r="C24" s="53"/>
      <c r="D24" s="48"/>
      <c r="E24" s="4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workbookViewId="0">
      <selection activeCell="G3" sqref="G3"/>
    </sheetView>
  </sheetViews>
  <sheetFormatPr defaultColWidth="8.88671875" defaultRowHeight="13.8" x14ac:dyDescent="0.25"/>
  <cols>
    <col min="1" max="2" width="12.6640625" style="19" customWidth="1"/>
    <col min="3" max="3" width="2.6640625" style="19" customWidth="1"/>
    <col min="4" max="8" width="12.6640625" style="22" customWidth="1"/>
    <col min="9" max="9" width="2.6640625" style="22" customWidth="1"/>
    <col min="10" max="13" width="12.6640625" style="22" customWidth="1"/>
    <col min="14" max="15" width="8.88671875" style="19"/>
    <col min="16" max="16" width="9" style="19" bestFit="1" customWidth="1"/>
    <col min="17" max="17" width="10.6640625" style="19" bestFit="1" customWidth="1"/>
    <col min="18" max="19" width="9" style="19" bestFit="1" customWidth="1"/>
    <col min="20" max="20" width="9" style="19" customWidth="1"/>
    <col min="21" max="21" width="10.6640625" style="19" bestFit="1" customWidth="1"/>
    <col min="22" max="25" width="9" style="19" bestFit="1" customWidth="1"/>
    <col min="26" max="16384" width="8.88671875" style="19"/>
  </cols>
  <sheetData>
    <row r="1" spans="1:18" ht="15" customHeight="1" x14ac:dyDescent="0.25">
      <c r="A1" s="175" t="s">
        <v>190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8" ht="15" customHeight="1" x14ac:dyDescent="0.3">
      <c r="A2" s="20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1"/>
      <c r="O2" s="21"/>
      <c r="P2" s="21"/>
      <c r="Q2" s="21"/>
      <c r="R2" s="21"/>
    </row>
    <row r="3" spans="1:18" ht="15" customHeight="1" x14ac:dyDescent="0.25">
      <c r="A3" s="18" t="s">
        <v>32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2"/>
      <c r="O3" s="22"/>
    </row>
    <row r="4" spans="1:18" ht="15" customHeight="1" x14ac:dyDescent="0.25">
      <c r="A4" s="23"/>
      <c r="B4" s="23"/>
      <c r="C4" s="23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8" ht="15" customHeight="1" x14ac:dyDescent="0.25">
      <c r="A5" s="23" t="s">
        <v>33</v>
      </c>
      <c r="B5" s="23"/>
      <c r="C5" s="23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8" ht="15" customHeight="1" x14ac:dyDescent="0.25">
      <c r="A6" s="18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8" s="25" customFormat="1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O7" s="26"/>
    </row>
    <row r="8" spans="1:18" ht="30" customHeight="1" x14ac:dyDescent="0.25">
      <c r="A8" s="27" t="s">
        <v>35</v>
      </c>
      <c r="B8" s="28" t="s">
        <v>36</v>
      </c>
      <c r="C8" s="28"/>
      <c r="D8" s="28" t="s">
        <v>37</v>
      </c>
      <c r="E8" s="28" t="s">
        <v>38</v>
      </c>
      <c r="F8" s="28" t="s">
        <v>39</v>
      </c>
      <c r="G8" s="28" t="s">
        <v>40</v>
      </c>
      <c r="H8" s="28" t="s">
        <v>41</v>
      </c>
      <c r="I8" s="28"/>
      <c r="J8" s="28" t="s">
        <v>42</v>
      </c>
      <c r="K8" s="28" t="s">
        <v>43</v>
      </c>
      <c r="L8" s="28" t="s">
        <v>44</v>
      </c>
      <c r="M8" s="28" t="s">
        <v>45</v>
      </c>
    </row>
    <row r="9" spans="1:18" ht="15" customHeight="1" x14ac:dyDescent="0.25">
      <c r="A9" s="18"/>
      <c r="B9" s="188" t="s">
        <v>46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</row>
    <row r="10" spans="1:18" ht="15" customHeight="1" x14ac:dyDescent="0.25">
      <c r="A10" s="18">
        <v>1979</v>
      </c>
      <c r="B10" s="29">
        <v>100</v>
      </c>
      <c r="C10" s="30"/>
      <c r="D10" s="30">
        <v>3.5</v>
      </c>
      <c r="E10" s="30">
        <v>10</v>
      </c>
      <c r="F10" s="30">
        <v>15.9</v>
      </c>
      <c r="G10" s="30">
        <v>22.9</v>
      </c>
      <c r="H10" s="30">
        <v>47.9</v>
      </c>
      <c r="I10" s="30"/>
      <c r="J10" s="30">
        <v>15.9</v>
      </c>
      <c r="K10" s="30">
        <v>10.4</v>
      </c>
      <c r="L10" s="30">
        <v>12</v>
      </c>
      <c r="M10" s="30">
        <v>9.6</v>
      </c>
      <c r="O10" s="19">
        <f>M10/100</f>
        <v>9.6000000000000002E-2</v>
      </c>
    </row>
    <row r="11" spans="1:18" ht="15" customHeight="1" x14ac:dyDescent="0.25">
      <c r="A11" s="18">
        <v>1980</v>
      </c>
      <c r="B11" s="29">
        <v>100</v>
      </c>
      <c r="C11" s="30"/>
      <c r="D11" s="30">
        <v>3.4</v>
      </c>
      <c r="E11" s="30">
        <v>9.6999999999999993</v>
      </c>
      <c r="F11" s="30">
        <v>15.8</v>
      </c>
      <c r="G11" s="30">
        <v>23</v>
      </c>
      <c r="H11" s="30">
        <v>48.5</v>
      </c>
      <c r="I11" s="30"/>
      <c r="J11" s="30">
        <v>16.100000000000001</v>
      </c>
      <c r="K11" s="30">
        <v>10.5</v>
      </c>
      <c r="L11" s="30">
        <v>12.3</v>
      </c>
      <c r="M11" s="30">
        <v>9.6</v>
      </c>
      <c r="O11" s="19">
        <f t="shared" ref="O11:O46" si="0">M11/100</f>
        <v>9.6000000000000002E-2</v>
      </c>
    </row>
    <row r="12" spans="1:18" ht="15" customHeight="1" x14ac:dyDescent="0.25">
      <c r="A12" s="18">
        <v>1981</v>
      </c>
      <c r="B12" s="29">
        <v>100</v>
      </c>
      <c r="C12" s="30"/>
      <c r="D12" s="30">
        <v>3.3</v>
      </c>
      <c r="E12" s="30">
        <v>9.6</v>
      </c>
      <c r="F12" s="30">
        <v>15.8</v>
      </c>
      <c r="G12" s="30">
        <v>23</v>
      </c>
      <c r="H12" s="30">
        <v>48.8</v>
      </c>
      <c r="I12" s="30"/>
      <c r="J12" s="30">
        <v>16.2</v>
      </c>
      <c r="K12" s="30">
        <v>10.6</v>
      </c>
      <c r="L12" s="30">
        <v>12.3</v>
      </c>
      <c r="M12" s="30">
        <v>9.6999999999999993</v>
      </c>
      <c r="O12" s="19">
        <f t="shared" si="0"/>
        <v>9.6999999999999989E-2</v>
      </c>
    </row>
    <row r="13" spans="1:18" ht="15" customHeight="1" x14ac:dyDescent="0.25">
      <c r="A13" s="18">
        <v>1982</v>
      </c>
      <c r="B13" s="29">
        <v>100</v>
      </c>
      <c r="C13" s="30"/>
      <c r="D13" s="30">
        <v>3.2</v>
      </c>
      <c r="E13" s="30">
        <v>9.1999999999999993</v>
      </c>
      <c r="F13" s="30">
        <v>15.6</v>
      </c>
      <c r="G13" s="30">
        <v>22.9</v>
      </c>
      <c r="H13" s="30">
        <v>49.7</v>
      </c>
      <c r="I13" s="30"/>
      <c r="J13" s="30">
        <v>16.399999999999999</v>
      </c>
      <c r="K13" s="30">
        <v>10.7</v>
      </c>
      <c r="L13" s="30">
        <v>12.4</v>
      </c>
      <c r="M13" s="30">
        <v>10.3</v>
      </c>
      <c r="O13" s="19">
        <f t="shared" si="0"/>
        <v>0.10300000000000001</v>
      </c>
    </row>
    <row r="14" spans="1:18" ht="15" customHeight="1" x14ac:dyDescent="0.25">
      <c r="A14" s="18">
        <v>1983</v>
      </c>
      <c r="B14" s="29">
        <v>100</v>
      </c>
      <c r="C14" s="30"/>
      <c r="D14" s="30">
        <v>3.1</v>
      </c>
      <c r="E14" s="30">
        <v>8.9</v>
      </c>
      <c r="F14" s="30">
        <v>15.2</v>
      </c>
      <c r="G14" s="30">
        <v>22.9</v>
      </c>
      <c r="H14" s="30">
        <v>50.7</v>
      </c>
      <c r="I14" s="30"/>
      <c r="J14" s="30">
        <v>16.3</v>
      </c>
      <c r="K14" s="30">
        <v>10.7</v>
      </c>
      <c r="L14" s="30">
        <v>12.6</v>
      </c>
      <c r="M14" s="30">
        <v>11.1</v>
      </c>
      <c r="O14" s="19">
        <f t="shared" si="0"/>
        <v>0.111</v>
      </c>
    </row>
    <row r="15" spans="1:18" ht="15" customHeight="1" x14ac:dyDescent="0.25">
      <c r="A15" s="18">
        <v>1984</v>
      </c>
      <c r="B15" s="29">
        <v>100</v>
      </c>
      <c r="C15" s="30"/>
      <c r="D15" s="30">
        <v>3.3</v>
      </c>
      <c r="E15" s="30">
        <v>9.1</v>
      </c>
      <c r="F15" s="30">
        <v>15.2</v>
      </c>
      <c r="G15" s="30">
        <v>22.7</v>
      </c>
      <c r="H15" s="30">
        <v>50.5</v>
      </c>
      <c r="I15" s="30"/>
      <c r="J15" s="30">
        <v>16.100000000000001</v>
      </c>
      <c r="K15" s="30">
        <v>10.5</v>
      </c>
      <c r="L15" s="30">
        <v>12.4</v>
      </c>
      <c r="M15" s="30">
        <v>11.4</v>
      </c>
      <c r="O15" s="19">
        <f t="shared" si="0"/>
        <v>0.114</v>
      </c>
    </row>
    <row r="16" spans="1:18" ht="15" customHeight="1" x14ac:dyDescent="0.25">
      <c r="A16" s="18">
        <v>1985</v>
      </c>
      <c r="B16" s="29">
        <v>100</v>
      </c>
      <c r="C16" s="30"/>
      <c r="D16" s="30">
        <v>3.1</v>
      </c>
      <c r="E16" s="30">
        <v>8.9</v>
      </c>
      <c r="F16" s="30">
        <v>15</v>
      </c>
      <c r="G16" s="30">
        <v>22.4</v>
      </c>
      <c r="H16" s="30">
        <v>51.4</v>
      </c>
      <c r="I16" s="30"/>
      <c r="J16" s="30">
        <v>16.100000000000001</v>
      </c>
      <c r="K16" s="30">
        <v>10.6</v>
      </c>
      <c r="L16" s="30">
        <v>12.6</v>
      </c>
      <c r="M16" s="30">
        <v>12.2</v>
      </c>
      <c r="O16" s="19">
        <f t="shared" si="0"/>
        <v>0.122</v>
      </c>
    </row>
    <row r="17" spans="1:16" ht="15" customHeight="1" x14ac:dyDescent="0.25">
      <c r="A17" s="18">
        <v>1986</v>
      </c>
      <c r="B17" s="29">
        <v>100</v>
      </c>
      <c r="C17" s="30"/>
      <c r="D17" s="30">
        <v>2.9</v>
      </c>
      <c r="E17" s="30">
        <v>8.3000000000000007</v>
      </c>
      <c r="F17" s="30">
        <v>14.3</v>
      </c>
      <c r="G17" s="30">
        <v>21.5</v>
      </c>
      <c r="H17" s="30">
        <v>53.6</v>
      </c>
      <c r="I17" s="30"/>
      <c r="J17" s="30">
        <v>15.6</v>
      </c>
      <c r="K17" s="30">
        <v>10.4</v>
      </c>
      <c r="L17" s="30">
        <v>12.8</v>
      </c>
      <c r="M17" s="30">
        <v>14.8</v>
      </c>
      <c r="O17" s="19">
        <f t="shared" si="0"/>
        <v>0.14800000000000002</v>
      </c>
    </row>
    <row r="18" spans="1:16" ht="15" customHeight="1" x14ac:dyDescent="0.25">
      <c r="A18" s="18">
        <v>1987</v>
      </c>
      <c r="B18" s="29">
        <v>100</v>
      </c>
      <c r="C18" s="30"/>
      <c r="D18" s="30">
        <v>2.8</v>
      </c>
      <c r="E18" s="30">
        <v>8.5</v>
      </c>
      <c r="F18" s="30">
        <v>14.9</v>
      </c>
      <c r="G18" s="30">
        <v>22.7</v>
      </c>
      <c r="H18" s="30">
        <v>51.9</v>
      </c>
      <c r="I18" s="30"/>
      <c r="J18" s="30">
        <v>16.3</v>
      </c>
      <c r="K18" s="30">
        <v>10.7</v>
      </c>
      <c r="L18" s="30">
        <v>12.9</v>
      </c>
      <c r="M18" s="30">
        <v>11.9</v>
      </c>
      <c r="O18" s="19">
        <f t="shared" si="0"/>
        <v>0.11900000000000001</v>
      </c>
    </row>
    <row r="19" spans="1:16" ht="15" customHeight="1" x14ac:dyDescent="0.25">
      <c r="A19" s="18">
        <v>1988</v>
      </c>
      <c r="B19" s="29">
        <v>100</v>
      </c>
      <c r="C19" s="30"/>
      <c r="D19" s="30">
        <v>2.7</v>
      </c>
      <c r="E19" s="30">
        <v>8.4</v>
      </c>
      <c r="F19" s="30">
        <v>14.5</v>
      </c>
      <c r="G19" s="30">
        <v>22.1</v>
      </c>
      <c r="H19" s="30">
        <v>53.2</v>
      </c>
      <c r="I19" s="30"/>
      <c r="J19" s="30">
        <v>15.9</v>
      </c>
      <c r="K19" s="30">
        <v>10.4</v>
      </c>
      <c r="L19" s="30">
        <v>12.7</v>
      </c>
      <c r="M19" s="30">
        <v>14.2</v>
      </c>
      <c r="O19" s="19">
        <f t="shared" si="0"/>
        <v>0.14199999999999999</v>
      </c>
    </row>
    <row r="20" spans="1:16" ht="15" customHeight="1" x14ac:dyDescent="0.25">
      <c r="A20" s="18">
        <v>1989</v>
      </c>
      <c r="B20" s="29">
        <v>100</v>
      </c>
      <c r="C20" s="30"/>
      <c r="D20" s="30">
        <v>2.9</v>
      </c>
      <c r="E20" s="30">
        <v>8.5</v>
      </c>
      <c r="F20" s="30">
        <v>14.6</v>
      </c>
      <c r="G20" s="30">
        <v>22.2</v>
      </c>
      <c r="H20" s="30">
        <v>52.7</v>
      </c>
      <c r="I20" s="30"/>
      <c r="J20" s="30">
        <v>15.9</v>
      </c>
      <c r="K20" s="30">
        <v>10.6</v>
      </c>
      <c r="L20" s="30">
        <v>13</v>
      </c>
      <c r="M20" s="30">
        <v>13.3</v>
      </c>
      <c r="O20" s="19">
        <f t="shared" si="0"/>
        <v>0.13300000000000001</v>
      </c>
    </row>
    <row r="21" spans="1:16" ht="15" customHeight="1" x14ac:dyDescent="0.25">
      <c r="A21" s="18">
        <v>1990</v>
      </c>
      <c r="B21" s="29">
        <v>100</v>
      </c>
      <c r="C21" s="30"/>
      <c r="D21" s="30">
        <v>3</v>
      </c>
      <c r="E21" s="30">
        <v>8.6999999999999993</v>
      </c>
      <c r="F21" s="30">
        <v>14.6</v>
      </c>
      <c r="G21" s="30">
        <v>22.2</v>
      </c>
      <c r="H21" s="30">
        <v>52.3</v>
      </c>
      <c r="I21" s="30"/>
      <c r="J21" s="30">
        <v>15.9</v>
      </c>
      <c r="K21" s="30">
        <v>10.6</v>
      </c>
      <c r="L21" s="30">
        <v>12.9</v>
      </c>
      <c r="M21" s="30">
        <v>12.9</v>
      </c>
      <c r="O21" s="19">
        <f t="shared" si="0"/>
        <v>0.129</v>
      </c>
    </row>
    <row r="22" spans="1:16" ht="15" customHeight="1" x14ac:dyDescent="0.25">
      <c r="A22" s="18">
        <v>1991</v>
      </c>
      <c r="B22" s="29">
        <v>100</v>
      </c>
      <c r="C22" s="30"/>
      <c r="D22" s="30">
        <v>3.1</v>
      </c>
      <c r="E22" s="30">
        <v>8.6</v>
      </c>
      <c r="F22" s="30">
        <v>14.8</v>
      </c>
      <c r="G22" s="30">
        <v>22.4</v>
      </c>
      <c r="H22" s="30">
        <v>52.1</v>
      </c>
      <c r="I22" s="30"/>
      <c r="J22" s="30">
        <v>16.100000000000001</v>
      </c>
      <c r="K22" s="30">
        <v>10.8</v>
      </c>
      <c r="L22" s="30">
        <v>13.1</v>
      </c>
      <c r="M22" s="30">
        <v>12.1</v>
      </c>
      <c r="O22" s="19">
        <f t="shared" si="0"/>
        <v>0.121</v>
      </c>
    </row>
    <row r="23" spans="1:16" ht="15" customHeight="1" x14ac:dyDescent="0.25">
      <c r="A23" s="18">
        <v>1992</v>
      </c>
      <c r="B23" s="29">
        <v>100</v>
      </c>
      <c r="C23" s="30"/>
      <c r="D23" s="30">
        <v>3</v>
      </c>
      <c r="E23" s="30">
        <v>8.3000000000000007</v>
      </c>
      <c r="F23" s="30">
        <v>14.5</v>
      </c>
      <c r="G23" s="30">
        <v>22</v>
      </c>
      <c r="H23" s="30">
        <v>53.2</v>
      </c>
      <c r="I23" s="30"/>
      <c r="J23" s="30">
        <v>16</v>
      </c>
      <c r="K23" s="30">
        <v>10.7</v>
      </c>
      <c r="L23" s="30">
        <v>13.3</v>
      </c>
      <c r="M23" s="30">
        <v>13.2</v>
      </c>
      <c r="O23" s="19">
        <f t="shared" si="0"/>
        <v>0.13200000000000001</v>
      </c>
    </row>
    <row r="24" spans="1:16" ht="15" customHeight="1" x14ac:dyDescent="0.25">
      <c r="A24" s="18">
        <v>1993</v>
      </c>
      <c r="B24" s="29">
        <v>100</v>
      </c>
      <c r="C24" s="30"/>
      <c r="D24" s="30">
        <v>3</v>
      </c>
      <c r="E24" s="30">
        <v>8.1999999999999993</v>
      </c>
      <c r="F24" s="30">
        <v>14.5</v>
      </c>
      <c r="G24" s="30">
        <v>22.2</v>
      </c>
      <c r="H24" s="30">
        <v>53</v>
      </c>
      <c r="I24" s="30"/>
      <c r="J24" s="30">
        <v>16.100000000000001</v>
      </c>
      <c r="K24" s="30">
        <v>10.8</v>
      </c>
      <c r="L24" s="30">
        <v>13.3</v>
      </c>
      <c r="M24" s="30">
        <v>12.8</v>
      </c>
      <c r="O24" s="19">
        <f t="shared" si="0"/>
        <v>0.128</v>
      </c>
    </row>
    <row r="25" spans="1:16" ht="15" customHeight="1" x14ac:dyDescent="0.25">
      <c r="A25" s="18">
        <v>1994</v>
      </c>
      <c r="B25" s="29">
        <v>100</v>
      </c>
      <c r="C25" s="30"/>
      <c r="D25" s="30">
        <v>3</v>
      </c>
      <c r="E25" s="30">
        <v>8.1</v>
      </c>
      <c r="F25" s="30">
        <v>14.6</v>
      </c>
      <c r="G25" s="30">
        <v>22.3</v>
      </c>
      <c r="H25" s="30">
        <v>52.9</v>
      </c>
      <c r="I25" s="30"/>
      <c r="J25" s="30">
        <v>16</v>
      </c>
      <c r="K25" s="30">
        <v>10.8</v>
      </c>
      <c r="L25" s="30">
        <v>13.2</v>
      </c>
      <c r="M25" s="30">
        <v>12.9</v>
      </c>
      <c r="O25" s="19">
        <f t="shared" si="0"/>
        <v>0.129</v>
      </c>
    </row>
    <row r="26" spans="1:16" ht="15" customHeight="1" x14ac:dyDescent="0.25">
      <c r="A26" s="18">
        <v>1995</v>
      </c>
      <c r="B26" s="29">
        <v>100</v>
      </c>
      <c r="C26" s="30"/>
      <c r="D26" s="30">
        <v>3.2</v>
      </c>
      <c r="E26" s="30">
        <v>8.1999999999999993</v>
      </c>
      <c r="F26" s="30">
        <v>14.3</v>
      </c>
      <c r="G26" s="30">
        <v>21.8</v>
      </c>
      <c r="H26" s="30">
        <v>53.3</v>
      </c>
      <c r="I26" s="30"/>
      <c r="J26" s="30">
        <v>15.8</v>
      </c>
      <c r="K26" s="30">
        <v>10.7</v>
      </c>
      <c r="L26" s="30">
        <v>13.4</v>
      </c>
      <c r="M26" s="30">
        <v>13.4</v>
      </c>
      <c r="O26" s="19">
        <f t="shared" si="0"/>
        <v>0.13400000000000001</v>
      </c>
    </row>
    <row r="27" spans="1:16" ht="15" customHeight="1" x14ac:dyDescent="0.25">
      <c r="A27" s="18">
        <v>1996</v>
      </c>
      <c r="B27" s="29">
        <v>100</v>
      </c>
      <c r="C27" s="30"/>
      <c r="D27" s="30">
        <v>3.1</v>
      </c>
      <c r="E27" s="30">
        <v>8</v>
      </c>
      <c r="F27" s="30">
        <v>14</v>
      </c>
      <c r="G27" s="30">
        <v>21.4</v>
      </c>
      <c r="H27" s="30">
        <v>54.3</v>
      </c>
      <c r="I27" s="30"/>
      <c r="J27" s="30">
        <v>15.6</v>
      </c>
      <c r="K27" s="30">
        <v>10.6</v>
      </c>
      <c r="L27" s="30">
        <v>13.4</v>
      </c>
      <c r="M27" s="30">
        <v>14.8</v>
      </c>
      <c r="O27" s="19">
        <f t="shared" si="0"/>
        <v>0.14800000000000002</v>
      </c>
    </row>
    <row r="28" spans="1:16" ht="15" customHeight="1" x14ac:dyDescent="0.25">
      <c r="A28" s="18">
        <v>1997</v>
      </c>
      <c r="B28" s="29">
        <v>100</v>
      </c>
      <c r="C28" s="30"/>
      <c r="D28" s="30">
        <v>3.2</v>
      </c>
      <c r="E28" s="30">
        <v>7.8</v>
      </c>
      <c r="F28" s="30">
        <v>13.7</v>
      </c>
      <c r="G28" s="30">
        <v>20.7</v>
      </c>
      <c r="H28" s="30">
        <v>55.3</v>
      </c>
      <c r="I28" s="30"/>
      <c r="J28" s="30">
        <v>15.4</v>
      </c>
      <c r="K28" s="30">
        <v>10.6</v>
      </c>
      <c r="L28" s="30">
        <v>13.5</v>
      </c>
      <c r="M28" s="30">
        <v>15.9</v>
      </c>
      <c r="O28" s="19">
        <f t="shared" si="0"/>
        <v>0.159</v>
      </c>
    </row>
    <row r="29" spans="1:16" ht="15" customHeight="1" x14ac:dyDescent="0.25">
      <c r="A29" s="18">
        <v>1998</v>
      </c>
      <c r="B29" s="29">
        <v>100</v>
      </c>
      <c r="C29" s="30"/>
      <c r="D29" s="30">
        <v>3.3</v>
      </c>
      <c r="E29" s="30">
        <v>7.8</v>
      </c>
      <c r="F29" s="30">
        <v>13.4</v>
      </c>
      <c r="G29" s="30">
        <v>20.5</v>
      </c>
      <c r="H29" s="30">
        <v>55.7</v>
      </c>
      <c r="I29" s="30"/>
      <c r="J29" s="30">
        <v>15.1</v>
      </c>
      <c r="K29" s="30">
        <v>10.4</v>
      </c>
      <c r="L29" s="30">
        <v>13.5</v>
      </c>
      <c r="M29" s="30">
        <v>16.8</v>
      </c>
      <c r="O29" s="19">
        <f t="shared" si="0"/>
        <v>0.16800000000000001</v>
      </c>
    </row>
    <row r="30" spans="1:16" ht="15" customHeight="1" x14ac:dyDescent="0.25">
      <c r="A30" s="18">
        <v>1999</v>
      </c>
      <c r="B30" s="29">
        <v>100</v>
      </c>
      <c r="C30" s="30"/>
      <c r="D30" s="30">
        <v>3.2</v>
      </c>
      <c r="E30" s="30">
        <v>7.7</v>
      </c>
      <c r="F30" s="30">
        <v>13.1</v>
      </c>
      <c r="G30" s="30">
        <v>20.2</v>
      </c>
      <c r="H30" s="30">
        <v>56.5</v>
      </c>
      <c r="I30" s="30"/>
      <c r="J30" s="30">
        <v>14.9</v>
      </c>
      <c r="K30" s="30">
        <v>10.3</v>
      </c>
      <c r="L30" s="30">
        <v>13.6</v>
      </c>
      <c r="M30" s="30">
        <v>17.7</v>
      </c>
      <c r="O30" s="19">
        <f t="shared" si="0"/>
        <v>0.17699999999999999</v>
      </c>
      <c r="P30" s="114">
        <f t="shared" ref="P30:P47" si="1">P31-1</f>
        <v>1960</v>
      </c>
    </row>
    <row r="31" spans="1:16" ht="15" customHeight="1" x14ac:dyDescent="0.25">
      <c r="A31" s="18">
        <v>2000</v>
      </c>
      <c r="B31" s="29">
        <v>100</v>
      </c>
      <c r="C31" s="30"/>
      <c r="D31" s="30">
        <v>3.1</v>
      </c>
      <c r="E31" s="30">
        <v>7.6</v>
      </c>
      <c r="F31" s="30">
        <v>12.9</v>
      </c>
      <c r="G31" s="30">
        <v>19.899999999999999</v>
      </c>
      <c r="H31" s="30">
        <v>57.2</v>
      </c>
      <c r="I31" s="30"/>
      <c r="J31" s="30">
        <v>14.6</v>
      </c>
      <c r="K31" s="30">
        <v>10.199999999999999</v>
      </c>
      <c r="L31" s="30">
        <v>13.5</v>
      </c>
      <c r="M31" s="30">
        <v>18.8</v>
      </c>
      <c r="O31" s="19">
        <f t="shared" si="0"/>
        <v>0.188</v>
      </c>
      <c r="P31" s="114">
        <f t="shared" si="1"/>
        <v>1961</v>
      </c>
    </row>
    <row r="32" spans="1:16" ht="15" customHeight="1" x14ac:dyDescent="0.25">
      <c r="A32" s="18">
        <v>2001</v>
      </c>
      <c r="B32" s="29">
        <v>100</v>
      </c>
      <c r="C32" s="30"/>
      <c r="D32" s="30">
        <v>3.2</v>
      </c>
      <c r="E32" s="30">
        <v>7.8</v>
      </c>
      <c r="F32" s="30">
        <v>13.5</v>
      </c>
      <c r="G32" s="30">
        <v>21</v>
      </c>
      <c r="H32" s="30">
        <v>55.4</v>
      </c>
      <c r="I32" s="30"/>
      <c r="J32" s="30">
        <v>15.4</v>
      </c>
      <c r="K32" s="30">
        <v>10.6</v>
      </c>
      <c r="L32" s="30">
        <v>13.5</v>
      </c>
      <c r="M32" s="30">
        <v>15.8</v>
      </c>
      <c r="O32" s="19">
        <f t="shared" si="0"/>
        <v>0.158</v>
      </c>
      <c r="P32" s="114">
        <f t="shared" si="1"/>
        <v>1962</v>
      </c>
    </row>
    <row r="33" spans="1:26" ht="15" customHeight="1" x14ac:dyDescent="0.25">
      <c r="A33" s="18">
        <v>2002</v>
      </c>
      <c r="B33" s="29">
        <v>100</v>
      </c>
      <c r="C33" s="30"/>
      <c r="D33" s="30">
        <v>3.3</v>
      </c>
      <c r="E33" s="30">
        <v>7.9</v>
      </c>
      <c r="F33" s="30">
        <v>13.6</v>
      </c>
      <c r="G33" s="30">
        <v>21.3</v>
      </c>
      <c r="H33" s="30">
        <v>54.8</v>
      </c>
      <c r="I33" s="30"/>
      <c r="J33" s="30">
        <v>15.7</v>
      </c>
      <c r="K33" s="30">
        <v>10.8</v>
      </c>
      <c r="L33" s="30">
        <v>13.7</v>
      </c>
      <c r="M33" s="30">
        <v>14.5</v>
      </c>
      <c r="O33" s="19">
        <f t="shared" si="0"/>
        <v>0.14499999999999999</v>
      </c>
      <c r="P33" s="114">
        <f t="shared" si="1"/>
        <v>1963</v>
      </c>
    </row>
    <row r="34" spans="1:26" ht="15" customHeight="1" x14ac:dyDescent="0.25">
      <c r="A34" s="18">
        <v>2003</v>
      </c>
      <c r="B34" s="29">
        <v>100</v>
      </c>
      <c r="C34" s="30"/>
      <c r="D34" s="30">
        <v>3.2</v>
      </c>
      <c r="E34" s="30">
        <v>7.6</v>
      </c>
      <c r="F34" s="30">
        <v>13.4</v>
      </c>
      <c r="G34" s="30">
        <v>21.1</v>
      </c>
      <c r="H34" s="30">
        <v>55.6</v>
      </c>
      <c r="I34" s="30"/>
      <c r="J34" s="30">
        <v>15.8</v>
      </c>
      <c r="K34" s="30">
        <v>10.7</v>
      </c>
      <c r="L34" s="30">
        <v>13.7</v>
      </c>
      <c r="M34" s="30">
        <v>15.4</v>
      </c>
      <c r="O34" s="19">
        <f t="shared" si="0"/>
        <v>0.154</v>
      </c>
      <c r="P34" s="114">
        <f t="shared" si="1"/>
        <v>1964</v>
      </c>
    </row>
    <row r="35" spans="1:26" ht="15" customHeight="1" x14ac:dyDescent="0.25">
      <c r="A35" s="18">
        <v>2004</v>
      </c>
      <c r="B35" s="29">
        <v>100</v>
      </c>
      <c r="C35" s="30"/>
      <c r="D35" s="30">
        <v>3.1</v>
      </c>
      <c r="E35" s="30">
        <v>7.5</v>
      </c>
      <c r="F35" s="30">
        <v>13.1</v>
      </c>
      <c r="G35" s="30">
        <v>20.5</v>
      </c>
      <c r="H35" s="30">
        <v>56.8</v>
      </c>
      <c r="I35" s="30"/>
      <c r="J35" s="30">
        <v>15.2</v>
      </c>
      <c r="K35" s="30">
        <v>10.5</v>
      </c>
      <c r="L35" s="30">
        <v>13.6</v>
      </c>
      <c r="M35" s="30">
        <v>17.399999999999999</v>
      </c>
      <c r="O35" s="19">
        <f t="shared" si="0"/>
        <v>0.17399999999999999</v>
      </c>
      <c r="P35" s="114">
        <f t="shared" si="1"/>
        <v>1965</v>
      </c>
    </row>
    <row r="36" spans="1:26" ht="15" customHeight="1" x14ac:dyDescent="0.25">
      <c r="A36" s="18">
        <v>2005</v>
      </c>
      <c r="B36" s="29">
        <v>100</v>
      </c>
      <c r="C36" s="30"/>
      <c r="D36" s="30">
        <v>3</v>
      </c>
      <c r="E36" s="30">
        <v>7.2</v>
      </c>
      <c r="F36" s="30">
        <v>12.6</v>
      </c>
      <c r="G36" s="30">
        <v>19.8</v>
      </c>
      <c r="H36" s="30">
        <v>58.2</v>
      </c>
      <c r="I36" s="30"/>
      <c r="J36" s="30">
        <v>14.7</v>
      </c>
      <c r="K36" s="30">
        <v>10.3</v>
      </c>
      <c r="L36" s="30">
        <v>13.8</v>
      </c>
      <c r="M36" s="30">
        <v>19.399999999999999</v>
      </c>
      <c r="O36" s="19">
        <f t="shared" si="0"/>
        <v>0.19399999999999998</v>
      </c>
      <c r="P36" s="114">
        <f t="shared" si="1"/>
        <v>1966</v>
      </c>
    </row>
    <row r="37" spans="1:26" ht="15" customHeight="1" x14ac:dyDescent="0.25">
      <c r="A37" s="18">
        <v>2006</v>
      </c>
      <c r="B37" s="29">
        <v>100</v>
      </c>
      <c r="C37" s="30"/>
      <c r="D37" s="30">
        <v>3.1</v>
      </c>
      <c r="E37" s="30">
        <v>7</v>
      </c>
      <c r="F37" s="30">
        <v>12.4</v>
      </c>
      <c r="G37" s="30">
        <v>19.399999999999999</v>
      </c>
      <c r="H37" s="30">
        <v>58.8</v>
      </c>
      <c r="I37" s="30"/>
      <c r="J37" s="30">
        <v>14.6</v>
      </c>
      <c r="K37" s="30">
        <v>10.3</v>
      </c>
      <c r="L37" s="30">
        <v>13.9</v>
      </c>
      <c r="M37" s="30">
        <v>20.100000000000001</v>
      </c>
      <c r="O37" s="19">
        <f t="shared" si="0"/>
        <v>0.20100000000000001</v>
      </c>
      <c r="P37" s="114">
        <f t="shared" si="1"/>
        <v>1967</v>
      </c>
    </row>
    <row r="38" spans="1:26" ht="15" customHeight="1" x14ac:dyDescent="0.25">
      <c r="A38" s="18">
        <v>2007</v>
      </c>
      <c r="B38" s="29">
        <v>100</v>
      </c>
      <c r="C38" s="30"/>
      <c r="D38" s="30">
        <v>3.3</v>
      </c>
      <c r="E38" s="30">
        <v>7.3</v>
      </c>
      <c r="F38" s="30">
        <v>12.3</v>
      </c>
      <c r="G38" s="30">
        <v>19.100000000000001</v>
      </c>
      <c r="H38" s="30">
        <v>58.9</v>
      </c>
      <c r="I38" s="30"/>
      <c r="J38" s="30">
        <v>14.3</v>
      </c>
      <c r="K38" s="30">
        <v>10.1</v>
      </c>
      <c r="L38" s="30">
        <v>13.8</v>
      </c>
      <c r="M38" s="30">
        <v>20.7</v>
      </c>
      <c r="O38" s="19">
        <f t="shared" si="0"/>
        <v>0.20699999999999999</v>
      </c>
      <c r="P38" s="114">
        <f t="shared" si="1"/>
        <v>1968</v>
      </c>
    </row>
    <row r="39" spans="1:26" ht="15" customHeight="1" x14ac:dyDescent="0.25">
      <c r="A39" s="18">
        <v>2008</v>
      </c>
      <c r="B39" s="29">
        <v>100</v>
      </c>
      <c r="C39" s="30"/>
      <c r="D39" s="30">
        <v>3.4</v>
      </c>
      <c r="E39" s="30">
        <v>7.5</v>
      </c>
      <c r="F39" s="30">
        <v>12.8</v>
      </c>
      <c r="G39" s="30">
        <v>20.2</v>
      </c>
      <c r="H39" s="30">
        <v>57.4</v>
      </c>
      <c r="I39" s="30"/>
      <c r="J39" s="30">
        <v>15.1</v>
      </c>
      <c r="K39" s="30">
        <v>10.6</v>
      </c>
      <c r="L39" s="30">
        <v>13.8</v>
      </c>
      <c r="M39" s="30">
        <v>18</v>
      </c>
      <c r="O39" s="19">
        <f t="shared" si="0"/>
        <v>0.18</v>
      </c>
      <c r="P39" s="114">
        <f t="shared" si="1"/>
        <v>1969</v>
      </c>
    </row>
    <row r="40" spans="1:26" ht="15" customHeight="1" x14ac:dyDescent="0.25">
      <c r="A40" s="18">
        <v>2009</v>
      </c>
      <c r="B40" s="29">
        <v>100</v>
      </c>
      <c r="C40" s="30"/>
      <c r="D40" s="30">
        <v>3.4</v>
      </c>
      <c r="E40" s="30">
        <v>7.6</v>
      </c>
      <c r="F40" s="30">
        <v>13.2</v>
      </c>
      <c r="G40" s="30">
        <v>21.1</v>
      </c>
      <c r="H40" s="30">
        <v>56.4</v>
      </c>
      <c r="I40" s="30"/>
      <c r="J40" s="30">
        <v>16</v>
      </c>
      <c r="K40" s="30">
        <v>11.1</v>
      </c>
      <c r="L40" s="30">
        <v>14</v>
      </c>
      <c r="M40" s="30">
        <v>15.3</v>
      </c>
      <c r="O40" s="19">
        <f t="shared" si="0"/>
        <v>0.153</v>
      </c>
      <c r="P40" s="114">
        <f t="shared" si="1"/>
        <v>1970</v>
      </c>
    </row>
    <row r="41" spans="1:26" ht="15" customHeight="1" x14ac:dyDescent="0.25">
      <c r="A41" s="18">
        <v>2010</v>
      </c>
      <c r="B41" s="29">
        <v>100</v>
      </c>
      <c r="C41" s="30"/>
      <c r="D41" s="30">
        <v>3.4</v>
      </c>
      <c r="E41" s="30">
        <v>7.5</v>
      </c>
      <c r="F41" s="30">
        <v>12.8</v>
      </c>
      <c r="G41" s="30">
        <v>20.5</v>
      </c>
      <c r="H41" s="30">
        <v>57.5</v>
      </c>
      <c r="I41" s="30"/>
      <c r="J41" s="30">
        <v>15.5</v>
      </c>
      <c r="K41" s="30">
        <v>10.9</v>
      </c>
      <c r="L41" s="30">
        <v>14</v>
      </c>
      <c r="M41" s="30">
        <v>17.100000000000001</v>
      </c>
      <c r="O41" s="19">
        <f t="shared" si="0"/>
        <v>0.17100000000000001</v>
      </c>
      <c r="P41" s="114">
        <f t="shared" si="1"/>
        <v>1971</v>
      </c>
    </row>
    <row r="42" spans="1:26" ht="15" customHeight="1" x14ac:dyDescent="0.25">
      <c r="A42" s="18">
        <v>2011</v>
      </c>
      <c r="B42" s="29">
        <v>100</v>
      </c>
      <c r="C42" s="30"/>
      <c r="D42" s="30">
        <v>3.4</v>
      </c>
      <c r="E42" s="30">
        <v>7.3</v>
      </c>
      <c r="F42" s="30">
        <v>12.7</v>
      </c>
      <c r="G42" s="30">
        <v>20.6</v>
      </c>
      <c r="H42" s="30">
        <v>57.6</v>
      </c>
      <c r="I42" s="30"/>
      <c r="J42" s="30">
        <v>15.6</v>
      </c>
      <c r="K42" s="30">
        <v>11</v>
      </c>
      <c r="L42" s="30">
        <v>14.2</v>
      </c>
      <c r="M42" s="30">
        <v>16.8</v>
      </c>
      <c r="O42" s="19">
        <f t="shared" si="0"/>
        <v>0.16800000000000001</v>
      </c>
      <c r="P42" s="114">
        <f t="shared" si="1"/>
        <v>1972</v>
      </c>
    </row>
    <row r="43" spans="1:26" ht="15" customHeight="1" x14ac:dyDescent="0.25">
      <c r="A43" s="18">
        <v>2012</v>
      </c>
      <c r="B43" s="29">
        <v>100</v>
      </c>
      <c r="C43" s="30"/>
      <c r="D43" s="30">
        <v>3.1</v>
      </c>
      <c r="E43" s="30">
        <v>6.8</v>
      </c>
      <c r="F43" s="30">
        <v>12.1</v>
      </c>
      <c r="G43" s="30">
        <v>19.7</v>
      </c>
      <c r="H43" s="30">
        <v>59.8</v>
      </c>
      <c r="I43" s="30"/>
      <c r="J43" s="30">
        <v>15.1</v>
      </c>
      <c r="K43" s="30">
        <v>10.7</v>
      </c>
      <c r="L43" s="30">
        <v>14.2</v>
      </c>
      <c r="M43" s="30">
        <v>19.8</v>
      </c>
      <c r="O43" s="19">
        <f t="shared" si="0"/>
        <v>0.19800000000000001</v>
      </c>
      <c r="P43" s="114">
        <f t="shared" si="1"/>
        <v>1973</v>
      </c>
    </row>
    <row r="44" spans="1:26" ht="15" customHeight="1" x14ac:dyDescent="0.25">
      <c r="A44" s="18">
        <v>2013</v>
      </c>
      <c r="B44" s="29">
        <v>100</v>
      </c>
      <c r="C44" s="30"/>
      <c r="D44" s="30">
        <v>3.3</v>
      </c>
      <c r="E44" s="30">
        <v>7.1</v>
      </c>
      <c r="F44" s="30">
        <v>12.6</v>
      </c>
      <c r="G44" s="30">
        <v>20.3</v>
      </c>
      <c r="H44" s="30">
        <v>58.2</v>
      </c>
      <c r="I44" s="30"/>
      <c r="J44" s="30">
        <v>15.7</v>
      </c>
      <c r="K44" s="30">
        <v>11</v>
      </c>
      <c r="L44" s="30">
        <v>14.4</v>
      </c>
      <c r="M44" s="30">
        <v>17.100000000000001</v>
      </c>
      <c r="O44" s="19">
        <f t="shared" si="0"/>
        <v>0.17100000000000001</v>
      </c>
      <c r="P44" s="114">
        <f t="shared" si="1"/>
        <v>1974</v>
      </c>
    </row>
    <row r="45" spans="1:26" ht="15" customHeight="1" x14ac:dyDescent="0.25">
      <c r="A45" s="18">
        <v>2014</v>
      </c>
      <c r="B45" s="29">
        <v>100</v>
      </c>
      <c r="C45" s="30"/>
      <c r="D45" s="30">
        <v>3.1</v>
      </c>
      <c r="E45" s="30">
        <v>7</v>
      </c>
      <c r="F45" s="30">
        <v>12.3</v>
      </c>
      <c r="G45" s="30">
        <v>20</v>
      </c>
      <c r="H45" s="30">
        <v>59.2</v>
      </c>
      <c r="I45" s="30"/>
      <c r="J45" s="30">
        <v>15.2</v>
      </c>
      <c r="K45" s="30">
        <v>10.9</v>
      </c>
      <c r="L45" s="30">
        <v>14.5</v>
      </c>
      <c r="M45" s="30">
        <v>18.5</v>
      </c>
      <c r="O45" s="19">
        <f t="shared" si="0"/>
        <v>0.185</v>
      </c>
      <c r="P45" s="114">
        <f t="shared" si="1"/>
        <v>1975</v>
      </c>
    </row>
    <row r="46" spans="1:26" ht="15" customHeight="1" x14ac:dyDescent="0.25">
      <c r="A46" s="18">
        <v>2015</v>
      </c>
      <c r="B46" s="29">
        <v>100</v>
      </c>
      <c r="C46" s="30"/>
      <c r="D46" s="30">
        <v>3.2</v>
      </c>
      <c r="E46" s="30">
        <v>7</v>
      </c>
      <c r="F46" s="30">
        <v>12.4</v>
      </c>
      <c r="G46" s="30">
        <v>19.899999999999999</v>
      </c>
      <c r="H46" s="30">
        <v>58.9</v>
      </c>
      <c r="I46" s="30"/>
      <c r="J46" s="30">
        <v>15.3</v>
      </c>
      <c r="K46" s="30">
        <v>10.9</v>
      </c>
      <c r="L46" s="30">
        <v>14.4</v>
      </c>
      <c r="M46" s="30">
        <v>18.399999999999999</v>
      </c>
      <c r="O46" s="19">
        <f t="shared" si="0"/>
        <v>0.184</v>
      </c>
      <c r="P46" s="114">
        <f t="shared" si="1"/>
        <v>1976</v>
      </c>
    </row>
    <row r="47" spans="1:26" ht="15" customHeight="1" x14ac:dyDescent="0.25">
      <c r="A47" s="18"/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P47" s="114">
        <f t="shared" si="1"/>
        <v>1977</v>
      </c>
    </row>
    <row r="48" spans="1:26" ht="15" customHeight="1" x14ac:dyDescent="0.25">
      <c r="A48" s="18"/>
      <c r="B48" s="189" t="s">
        <v>47</v>
      </c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P48" s="114">
        <f>P49-1</f>
        <v>1978</v>
      </c>
      <c r="Y48" s="33"/>
      <c r="Z48" s="33"/>
    </row>
    <row r="49" spans="1:26" ht="15" customHeight="1" x14ac:dyDescent="0.25">
      <c r="A49" s="18">
        <v>1979</v>
      </c>
      <c r="B49" s="34">
        <v>100</v>
      </c>
      <c r="C49" s="35"/>
      <c r="D49" s="35">
        <v>5</v>
      </c>
      <c r="E49" s="35">
        <v>11.2</v>
      </c>
      <c r="F49" s="35">
        <v>16</v>
      </c>
      <c r="G49" s="35">
        <v>22.4</v>
      </c>
      <c r="H49" s="35">
        <v>45.6</v>
      </c>
      <c r="I49" s="35"/>
      <c r="J49" s="35">
        <v>15.3</v>
      </c>
      <c r="K49" s="35">
        <v>9.9</v>
      </c>
      <c r="L49" s="35">
        <v>11.5</v>
      </c>
      <c r="M49" s="35">
        <v>9</v>
      </c>
      <c r="P49" s="114">
        <f>A49</f>
        <v>1979</v>
      </c>
      <c r="Q49" s="19">
        <f t="shared" ref="Q49:Q85" si="2">M49/100</f>
        <v>0.09</v>
      </c>
      <c r="Y49" s="33"/>
      <c r="Z49" s="33"/>
    </row>
    <row r="50" spans="1:26" ht="15" customHeight="1" x14ac:dyDescent="0.25">
      <c r="A50" s="18">
        <v>1980</v>
      </c>
      <c r="B50" s="29">
        <v>100</v>
      </c>
      <c r="C50" s="30"/>
      <c r="D50" s="30">
        <v>4.9000000000000004</v>
      </c>
      <c r="E50" s="30">
        <v>11</v>
      </c>
      <c r="F50" s="30">
        <v>16</v>
      </c>
      <c r="G50" s="30">
        <v>22.4</v>
      </c>
      <c r="H50" s="30">
        <v>46</v>
      </c>
      <c r="I50" s="30"/>
      <c r="J50" s="30">
        <v>15.4</v>
      </c>
      <c r="K50" s="30">
        <v>10</v>
      </c>
      <c r="L50" s="30">
        <v>11.6</v>
      </c>
      <c r="M50" s="30">
        <v>9</v>
      </c>
      <c r="P50" s="114">
        <f t="shared" ref="P50:P85" si="3">A50</f>
        <v>1980</v>
      </c>
      <c r="Q50" s="19">
        <f t="shared" si="2"/>
        <v>0.09</v>
      </c>
      <c r="Y50" s="33"/>
      <c r="Z50" s="33"/>
    </row>
    <row r="51" spans="1:26" ht="15" customHeight="1" x14ac:dyDescent="0.25">
      <c r="A51" s="18">
        <v>1981</v>
      </c>
      <c r="B51" s="29">
        <v>100</v>
      </c>
      <c r="C51" s="30"/>
      <c r="D51" s="30">
        <v>4.7</v>
      </c>
      <c r="E51" s="30">
        <v>10.9</v>
      </c>
      <c r="F51" s="30">
        <v>16.100000000000001</v>
      </c>
      <c r="G51" s="30">
        <v>22.5</v>
      </c>
      <c r="H51" s="30">
        <v>46.2</v>
      </c>
      <c r="I51" s="30"/>
      <c r="J51" s="30">
        <v>15.5</v>
      </c>
      <c r="K51" s="30">
        <v>10.1</v>
      </c>
      <c r="L51" s="30">
        <v>11.7</v>
      </c>
      <c r="M51" s="30">
        <v>9</v>
      </c>
      <c r="P51" s="114">
        <f t="shared" si="3"/>
        <v>1981</v>
      </c>
      <c r="Q51" s="19">
        <f t="shared" si="2"/>
        <v>0.09</v>
      </c>
      <c r="Y51" s="33"/>
      <c r="Z51" s="33"/>
    </row>
    <row r="52" spans="1:26" ht="15" customHeight="1" x14ac:dyDescent="0.25">
      <c r="A52" s="18">
        <v>1982</v>
      </c>
      <c r="B52" s="29">
        <v>100</v>
      </c>
      <c r="C52" s="30"/>
      <c r="D52" s="30">
        <v>4.4000000000000004</v>
      </c>
      <c r="E52" s="30">
        <v>10.7</v>
      </c>
      <c r="F52" s="30">
        <v>15.9</v>
      </c>
      <c r="G52" s="30">
        <v>22.5</v>
      </c>
      <c r="H52" s="30">
        <v>47</v>
      </c>
      <c r="I52" s="30"/>
      <c r="J52" s="30">
        <v>15.7</v>
      </c>
      <c r="K52" s="30">
        <v>10.1</v>
      </c>
      <c r="L52" s="30">
        <v>11.7</v>
      </c>
      <c r="M52" s="30">
        <v>9.5</v>
      </c>
      <c r="P52" s="114">
        <f t="shared" si="3"/>
        <v>1982</v>
      </c>
      <c r="Q52" s="19">
        <f t="shared" si="2"/>
        <v>9.5000000000000001E-2</v>
      </c>
      <c r="Y52" s="33"/>
      <c r="Z52" s="33"/>
    </row>
    <row r="53" spans="1:26" ht="15" customHeight="1" x14ac:dyDescent="0.25">
      <c r="A53" s="18">
        <v>1983</v>
      </c>
      <c r="B53" s="29">
        <v>100</v>
      </c>
      <c r="C53" s="30"/>
      <c r="D53" s="30">
        <v>4.0999999999999996</v>
      </c>
      <c r="E53" s="30">
        <v>10.5</v>
      </c>
      <c r="F53" s="30">
        <v>15.7</v>
      </c>
      <c r="G53" s="30">
        <v>22.5</v>
      </c>
      <c r="H53" s="30">
        <v>47.9</v>
      </c>
      <c r="I53" s="30"/>
      <c r="J53" s="30">
        <v>15.7</v>
      </c>
      <c r="K53" s="30">
        <v>10.1</v>
      </c>
      <c r="L53" s="30">
        <v>11.9</v>
      </c>
      <c r="M53" s="30">
        <v>10.199999999999999</v>
      </c>
      <c r="P53" s="114">
        <f t="shared" si="3"/>
        <v>1983</v>
      </c>
      <c r="Q53" s="19">
        <f t="shared" si="2"/>
        <v>0.10199999999999999</v>
      </c>
      <c r="Y53" s="33"/>
      <c r="Z53" s="33"/>
    </row>
    <row r="54" spans="1:26" ht="15" customHeight="1" x14ac:dyDescent="0.25">
      <c r="A54" s="18">
        <v>1984</v>
      </c>
      <c r="B54" s="29">
        <v>100</v>
      </c>
      <c r="C54" s="30"/>
      <c r="D54" s="30">
        <v>4.3</v>
      </c>
      <c r="E54" s="30">
        <v>10.4</v>
      </c>
      <c r="F54" s="30">
        <v>15.6</v>
      </c>
      <c r="G54" s="30">
        <v>22.4</v>
      </c>
      <c r="H54" s="30">
        <v>48</v>
      </c>
      <c r="I54" s="30"/>
      <c r="J54" s="30">
        <v>15.5</v>
      </c>
      <c r="K54" s="30">
        <v>10.1</v>
      </c>
      <c r="L54" s="30">
        <v>11.8</v>
      </c>
      <c r="M54" s="30">
        <v>10.6</v>
      </c>
      <c r="P54" s="114">
        <f t="shared" si="3"/>
        <v>1984</v>
      </c>
      <c r="Q54" s="19">
        <f t="shared" si="2"/>
        <v>0.106</v>
      </c>
      <c r="Y54" s="33"/>
      <c r="Z54" s="33"/>
    </row>
    <row r="55" spans="1:26" ht="15" customHeight="1" x14ac:dyDescent="0.25">
      <c r="A55" s="18">
        <v>1985</v>
      </c>
      <c r="B55" s="29">
        <v>100</v>
      </c>
      <c r="C55" s="30"/>
      <c r="D55" s="30">
        <v>4.0999999999999996</v>
      </c>
      <c r="E55" s="30">
        <v>10.199999999999999</v>
      </c>
      <c r="F55" s="30">
        <v>15.4</v>
      </c>
      <c r="G55" s="30">
        <v>22.1</v>
      </c>
      <c r="H55" s="30">
        <v>48.8</v>
      </c>
      <c r="I55" s="30"/>
      <c r="J55" s="30">
        <v>15.5</v>
      </c>
      <c r="K55" s="30">
        <v>10.1</v>
      </c>
      <c r="L55" s="30">
        <v>11.9</v>
      </c>
      <c r="M55" s="30">
        <v>11.3</v>
      </c>
      <c r="P55" s="114">
        <f t="shared" si="3"/>
        <v>1985</v>
      </c>
      <c r="Q55" s="19">
        <f t="shared" si="2"/>
        <v>0.113</v>
      </c>
      <c r="Y55" s="33"/>
      <c r="Z55" s="33"/>
    </row>
    <row r="56" spans="1:26" ht="15" customHeight="1" x14ac:dyDescent="0.25">
      <c r="A56" s="18">
        <v>1986</v>
      </c>
      <c r="B56" s="29">
        <v>100</v>
      </c>
      <c r="C56" s="30"/>
      <c r="D56" s="30">
        <v>3.9</v>
      </c>
      <c r="E56" s="30">
        <v>9.6999999999999993</v>
      </c>
      <c r="F56" s="30">
        <v>14.9</v>
      </c>
      <c r="G56" s="30">
        <v>21.4</v>
      </c>
      <c r="H56" s="30">
        <v>50.8</v>
      </c>
      <c r="I56" s="30"/>
      <c r="J56" s="30">
        <v>15</v>
      </c>
      <c r="K56" s="30">
        <v>9.9</v>
      </c>
      <c r="L56" s="30">
        <v>12.1</v>
      </c>
      <c r="M56" s="30">
        <v>13.8</v>
      </c>
      <c r="P56" s="114">
        <f t="shared" si="3"/>
        <v>1986</v>
      </c>
      <c r="Q56" s="19">
        <f t="shared" si="2"/>
        <v>0.13800000000000001</v>
      </c>
      <c r="Y56" s="33"/>
      <c r="Z56" s="33"/>
    </row>
    <row r="57" spans="1:26" ht="15" customHeight="1" x14ac:dyDescent="0.25">
      <c r="A57" s="18">
        <v>1987</v>
      </c>
      <c r="B57" s="29">
        <v>100</v>
      </c>
      <c r="C57" s="30"/>
      <c r="D57" s="30">
        <v>3.7</v>
      </c>
      <c r="E57" s="30">
        <v>10.1</v>
      </c>
      <c r="F57" s="30">
        <v>15.6</v>
      </c>
      <c r="G57" s="30">
        <v>22.4</v>
      </c>
      <c r="H57" s="30">
        <v>49</v>
      </c>
      <c r="I57" s="30"/>
      <c r="J57" s="30">
        <v>15.7</v>
      </c>
      <c r="K57" s="30">
        <v>10.199999999999999</v>
      </c>
      <c r="L57" s="30">
        <v>12.1</v>
      </c>
      <c r="M57" s="30">
        <v>11.1</v>
      </c>
      <c r="P57" s="114">
        <f t="shared" si="3"/>
        <v>1987</v>
      </c>
      <c r="Q57" s="19">
        <f t="shared" si="2"/>
        <v>0.111</v>
      </c>
      <c r="Y57" s="33"/>
      <c r="Z57" s="33"/>
    </row>
    <row r="58" spans="1:26" ht="15" customHeight="1" x14ac:dyDescent="0.25">
      <c r="A58" s="18">
        <v>1988</v>
      </c>
      <c r="B58" s="29">
        <v>100</v>
      </c>
      <c r="C58" s="30"/>
      <c r="D58" s="30">
        <v>3.7</v>
      </c>
      <c r="E58" s="30">
        <v>9.8000000000000007</v>
      </c>
      <c r="F58" s="30">
        <v>15.1</v>
      </c>
      <c r="G58" s="30">
        <v>21.8</v>
      </c>
      <c r="H58" s="30">
        <v>50.4</v>
      </c>
      <c r="I58" s="30"/>
      <c r="J58" s="30">
        <v>15.3</v>
      </c>
      <c r="K58" s="30">
        <v>9.9</v>
      </c>
      <c r="L58" s="30">
        <v>12</v>
      </c>
      <c r="M58" s="30">
        <v>13.2</v>
      </c>
      <c r="P58" s="114">
        <f t="shared" si="3"/>
        <v>1988</v>
      </c>
      <c r="Q58" s="19">
        <f t="shared" si="2"/>
        <v>0.13200000000000001</v>
      </c>
      <c r="Y58" s="33"/>
      <c r="Z58" s="33"/>
    </row>
    <row r="59" spans="1:26" ht="15" customHeight="1" x14ac:dyDescent="0.25">
      <c r="A59" s="18">
        <v>1989</v>
      </c>
      <c r="B59" s="29">
        <v>100</v>
      </c>
      <c r="C59" s="30"/>
      <c r="D59" s="30">
        <v>3.8</v>
      </c>
      <c r="E59" s="30">
        <v>9.9</v>
      </c>
      <c r="F59" s="30">
        <v>15.2</v>
      </c>
      <c r="G59" s="30">
        <v>21.9</v>
      </c>
      <c r="H59" s="30">
        <v>50</v>
      </c>
      <c r="I59" s="30"/>
      <c r="J59" s="30">
        <v>15.3</v>
      </c>
      <c r="K59" s="30">
        <v>10.1</v>
      </c>
      <c r="L59" s="30">
        <v>12.2</v>
      </c>
      <c r="M59" s="30">
        <v>12.3</v>
      </c>
      <c r="P59" s="114">
        <f t="shared" si="3"/>
        <v>1989</v>
      </c>
      <c r="Q59" s="19">
        <f t="shared" si="2"/>
        <v>0.12300000000000001</v>
      </c>
      <c r="Y59" s="33"/>
      <c r="Z59" s="33"/>
    </row>
    <row r="60" spans="1:26" ht="15" customHeight="1" x14ac:dyDescent="0.25">
      <c r="A60" s="18">
        <v>1990</v>
      </c>
      <c r="B60" s="29">
        <v>100</v>
      </c>
      <c r="C60" s="30"/>
      <c r="D60" s="30">
        <v>3.9</v>
      </c>
      <c r="E60" s="30">
        <v>10.1</v>
      </c>
      <c r="F60" s="30">
        <v>15.2</v>
      </c>
      <c r="G60" s="30">
        <v>22</v>
      </c>
      <c r="H60" s="30">
        <v>49.5</v>
      </c>
      <c r="I60" s="30"/>
      <c r="J60" s="30">
        <v>15.3</v>
      </c>
      <c r="K60" s="30">
        <v>10.1</v>
      </c>
      <c r="L60" s="30">
        <v>12.2</v>
      </c>
      <c r="M60" s="30">
        <v>12</v>
      </c>
      <c r="P60" s="114">
        <f t="shared" si="3"/>
        <v>1990</v>
      </c>
      <c r="Q60" s="19">
        <f t="shared" si="2"/>
        <v>0.12</v>
      </c>
      <c r="Y60" s="33"/>
      <c r="Z60" s="33"/>
    </row>
    <row r="61" spans="1:26" ht="15" customHeight="1" x14ac:dyDescent="0.25">
      <c r="A61" s="18">
        <v>1991</v>
      </c>
      <c r="B61" s="29">
        <v>100</v>
      </c>
      <c r="C61" s="30"/>
      <c r="D61" s="30">
        <v>4</v>
      </c>
      <c r="E61" s="30">
        <v>10.1</v>
      </c>
      <c r="F61" s="30">
        <v>15.6</v>
      </c>
      <c r="G61" s="30">
        <v>22.1</v>
      </c>
      <c r="H61" s="30">
        <v>49</v>
      </c>
      <c r="I61" s="30"/>
      <c r="J61" s="30">
        <v>15.4</v>
      </c>
      <c r="K61" s="30">
        <v>10.199999999999999</v>
      </c>
      <c r="L61" s="30">
        <v>12.3</v>
      </c>
      <c r="M61" s="30">
        <v>11.1</v>
      </c>
      <c r="P61" s="114">
        <f t="shared" si="3"/>
        <v>1991</v>
      </c>
      <c r="Q61" s="19">
        <f t="shared" si="2"/>
        <v>0.111</v>
      </c>
      <c r="Y61" s="33"/>
      <c r="Z61" s="33"/>
    </row>
    <row r="62" spans="1:26" ht="15" customHeight="1" x14ac:dyDescent="0.25">
      <c r="A62" s="18">
        <v>1992</v>
      </c>
      <c r="B62" s="29">
        <v>100</v>
      </c>
      <c r="C62" s="30"/>
      <c r="D62" s="30">
        <v>3.8</v>
      </c>
      <c r="E62" s="30">
        <v>9.9</v>
      </c>
      <c r="F62" s="30">
        <v>15.3</v>
      </c>
      <c r="G62" s="30">
        <v>21.9</v>
      </c>
      <c r="H62" s="30">
        <v>49.9</v>
      </c>
      <c r="I62" s="30"/>
      <c r="J62" s="30">
        <v>15.3</v>
      </c>
      <c r="K62" s="30">
        <v>10.1</v>
      </c>
      <c r="L62" s="30">
        <v>12.4</v>
      </c>
      <c r="M62" s="30">
        <v>12.1</v>
      </c>
      <c r="P62" s="114">
        <f t="shared" si="3"/>
        <v>1992</v>
      </c>
      <c r="Q62" s="19">
        <f t="shared" si="2"/>
        <v>0.121</v>
      </c>
      <c r="Y62" s="33"/>
      <c r="Z62" s="33"/>
    </row>
    <row r="63" spans="1:26" ht="15" customHeight="1" x14ac:dyDescent="0.25">
      <c r="A63" s="18">
        <v>1993</v>
      </c>
      <c r="B63" s="29">
        <v>100</v>
      </c>
      <c r="C63" s="30"/>
      <c r="D63" s="30">
        <v>3.8</v>
      </c>
      <c r="E63" s="30">
        <v>10</v>
      </c>
      <c r="F63" s="30">
        <v>15.3</v>
      </c>
      <c r="G63" s="30">
        <v>22</v>
      </c>
      <c r="H63" s="30">
        <v>49.8</v>
      </c>
      <c r="I63" s="30"/>
      <c r="J63" s="30">
        <v>15.4</v>
      </c>
      <c r="K63" s="30">
        <v>10.199999999999999</v>
      </c>
      <c r="L63" s="30">
        <v>12.4</v>
      </c>
      <c r="M63" s="30">
        <v>11.7</v>
      </c>
      <c r="P63" s="114">
        <f t="shared" si="3"/>
        <v>1993</v>
      </c>
      <c r="Q63" s="19">
        <f t="shared" si="2"/>
        <v>0.11699999999999999</v>
      </c>
      <c r="Y63" s="33"/>
      <c r="Z63" s="33"/>
    </row>
    <row r="64" spans="1:26" ht="15" customHeight="1" x14ac:dyDescent="0.25">
      <c r="A64" s="18">
        <v>1994</v>
      </c>
      <c r="B64" s="29">
        <v>100</v>
      </c>
      <c r="C64" s="30"/>
      <c r="D64" s="30">
        <v>3.7</v>
      </c>
      <c r="E64" s="30">
        <v>9.9</v>
      </c>
      <c r="F64" s="30">
        <v>15.3</v>
      </c>
      <c r="G64" s="30">
        <v>22</v>
      </c>
      <c r="H64" s="30">
        <v>49.8</v>
      </c>
      <c r="I64" s="30"/>
      <c r="J64" s="30">
        <v>15.4</v>
      </c>
      <c r="K64" s="30">
        <v>10.199999999999999</v>
      </c>
      <c r="L64" s="30">
        <v>12.4</v>
      </c>
      <c r="M64" s="30">
        <v>11.8</v>
      </c>
      <c r="P64" s="114">
        <f t="shared" si="3"/>
        <v>1994</v>
      </c>
      <c r="Q64" s="19">
        <f t="shared" si="2"/>
        <v>0.11800000000000001</v>
      </c>
      <c r="Y64" s="33"/>
      <c r="Z64" s="33"/>
    </row>
    <row r="65" spans="1:26" ht="15" customHeight="1" x14ac:dyDescent="0.25">
      <c r="A65" s="18">
        <v>1995</v>
      </c>
      <c r="B65" s="29">
        <v>100</v>
      </c>
      <c r="C65" s="30"/>
      <c r="D65" s="30">
        <v>4</v>
      </c>
      <c r="E65" s="30">
        <v>9.9</v>
      </c>
      <c r="F65" s="30">
        <v>15.1</v>
      </c>
      <c r="G65" s="30">
        <v>21.7</v>
      </c>
      <c r="H65" s="30">
        <v>50.2</v>
      </c>
      <c r="I65" s="30"/>
      <c r="J65" s="30">
        <v>15.2</v>
      </c>
      <c r="K65" s="30">
        <v>10.199999999999999</v>
      </c>
      <c r="L65" s="30">
        <v>12.5</v>
      </c>
      <c r="M65" s="30">
        <v>12.3</v>
      </c>
      <c r="P65" s="114">
        <f t="shared" si="3"/>
        <v>1995</v>
      </c>
      <c r="Q65" s="19">
        <f t="shared" si="2"/>
        <v>0.12300000000000001</v>
      </c>
      <c r="Y65" s="33"/>
      <c r="Z65" s="33"/>
    </row>
    <row r="66" spans="1:26" ht="15" customHeight="1" x14ac:dyDescent="0.25">
      <c r="A66" s="18">
        <v>1996</v>
      </c>
      <c r="B66" s="29">
        <v>100</v>
      </c>
      <c r="C66" s="30"/>
      <c r="D66" s="30">
        <v>3.8</v>
      </c>
      <c r="E66" s="30">
        <v>9.6</v>
      </c>
      <c r="F66" s="30">
        <v>14.7</v>
      </c>
      <c r="G66" s="30">
        <v>21.3</v>
      </c>
      <c r="H66" s="30">
        <v>51.3</v>
      </c>
      <c r="I66" s="30"/>
      <c r="J66" s="30">
        <v>15</v>
      </c>
      <c r="K66" s="30">
        <v>10.1</v>
      </c>
      <c r="L66" s="30">
        <v>12.6</v>
      </c>
      <c r="M66" s="30">
        <v>13.6</v>
      </c>
      <c r="P66" s="114">
        <f t="shared" si="3"/>
        <v>1996</v>
      </c>
      <c r="Q66" s="19">
        <f t="shared" si="2"/>
        <v>0.13600000000000001</v>
      </c>
      <c r="Y66" s="33"/>
      <c r="Z66" s="33"/>
    </row>
    <row r="67" spans="1:26" ht="15" customHeight="1" x14ac:dyDescent="0.25">
      <c r="A67" s="18">
        <v>1997</v>
      </c>
      <c r="B67" s="29">
        <v>100</v>
      </c>
      <c r="C67" s="30"/>
      <c r="D67" s="30">
        <v>3.9</v>
      </c>
      <c r="E67" s="30">
        <v>9.3000000000000007</v>
      </c>
      <c r="F67" s="30">
        <v>14.4</v>
      </c>
      <c r="G67" s="30">
        <v>20.7</v>
      </c>
      <c r="H67" s="30">
        <v>52.4</v>
      </c>
      <c r="I67" s="30"/>
      <c r="J67" s="30">
        <v>14.9</v>
      </c>
      <c r="K67" s="30">
        <v>10.1</v>
      </c>
      <c r="L67" s="30">
        <v>12.7</v>
      </c>
      <c r="M67" s="30">
        <v>14.7</v>
      </c>
      <c r="P67" s="114">
        <f t="shared" si="3"/>
        <v>1997</v>
      </c>
      <c r="Q67" s="19">
        <f t="shared" si="2"/>
        <v>0.14699999999999999</v>
      </c>
      <c r="Y67" s="33"/>
      <c r="Z67" s="33"/>
    </row>
    <row r="68" spans="1:26" ht="15" customHeight="1" x14ac:dyDescent="0.25">
      <c r="A68" s="18">
        <v>1998</v>
      </c>
      <c r="B68" s="29">
        <v>100</v>
      </c>
      <c r="C68" s="30"/>
      <c r="D68" s="30">
        <v>4</v>
      </c>
      <c r="E68" s="30">
        <v>9.1</v>
      </c>
      <c r="F68" s="30">
        <v>14.2</v>
      </c>
      <c r="G68" s="30">
        <v>20.5</v>
      </c>
      <c r="H68" s="30">
        <v>52.9</v>
      </c>
      <c r="I68" s="30"/>
      <c r="J68" s="30">
        <v>14.7</v>
      </c>
      <c r="K68" s="30">
        <v>10</v>
      </c>
      <c r="L68" s="30">
        <v>12.7</v>
      </c>
      <c r="M68" s="30">
        <v>15.5</v>
      </c>
      <c r="P68" s="114">
        <f t="shared" si="3"/>
        <v>1998</v>
      </c>
      <c r="Q68" s="19">
        <f t="shared" si="2"/>
        <v>0.155</v>
      </c>
      <c r="Y68" s="33"/>
      <c r="Z68" s="33"/>
    </row>
    <row r="69" spans="1:26" ht="15" customHeight="1" x14ac:dyDescent="0.25">
      <c r="A69" s="18">
        <v>1999</v>
      </c>
      <c r="B69" s="29">
        <v>100</v>
      </c>
      <c r="C69" s="30"/>
      <c r="D69" s="30">
        <v>4</v>
      </c>
      <c r="E69" s="30">
        <v>8.9</v>
      </c>
      <c r="F69" s="30">
        <v>13.8</v>
      </c>
      <c r="G69" s="30">
        <v>20.2</v>
      </c>
      <c r="H69" s="30">
        <v>53.7</v>
      </c>
      <c r="I69" s="30"/>
      <c r="J69" s="30">
        <v>14.4</v>
      </c>
      <c r="K69" s="30">
        <v>9.9</v>
      </c>
      <c r="L69" s="30">
        <v>12.9</v>
      </c>
      <c r="M69" s="30">
        <v>16.5</v>
      </c>
      <c r="P69" s="114">
        <f t="shared" si="3"/>
        <v>1999</v>
      </c>
      <c r="Q69" s="19">
        <f t="shared" si="2"/>
        <v>0.16500000000000001</v>
      </c>
      <c r="Y69" s="33"/>
      <c r="Z69" s="33"/>
    </row>
    <row r="70" spans="1:26" ht="15" customHeight="1" x14ac:dyDescent="0.25">
      <c r="A70" s="18">
        <v>2000</v>
      </c>
      <c r="B70" s="29">
        <v>100</v>
      </c>
      <c r="C70" s="30"/>
      <c r="D70" s="30">
        <v>3.8</v>
      </c>
      <c r="E70" s="30">
        <v>8.8000000000000007</v>
      </c>
      <c r="F70" s="30">
        <v>13.6</v>
      </c>
      <c r="G70" s="30">
        <v>19.899999999999999</v>
      </c>
      <c r="H70" s="30">
        <v>54.4</v>
      </c>
      <c r="I70" s="30"/>
      <c r="J70" s="30">
        <v>14.3</v>
      </c>
      <c r="K70" s="30">
        <v>9.8000000000000007</v>
      </c>
      <c r="L70" s="30">
        <v>12.9</v>
      </c>
      <c r="M70" s="30">
        <v>17.5</v>
      </c>
      <c r="P70" s="114">
        <f t="shared" si="3"/>
        <v>2000</v>
      </c>
      <c r="Q70" s="19">
        <f t="shared" si="2"/>
        <v>0.17499999999999999</v>
      </c>
      <c r="Y70" s="33"/>
      <c r="Z70" s="33"/>
    </row>
    <row r="71" spans="1:26" ht="15" customHeight="1" x14ac:dyDescent="0.25">
      <c r="A71" s="18">
        <v>2001</v>
      </c>
      <c r="B71" s="29">
        <v>100</v>
      </c>
      <c r="C71" s="30"/>
      <c r="D71" s="30">
        <v>3.9</v>
      </c>
      <c r="E71" s="30">
        <v>9.1999999999999993</v>
      </c>
      <c r="F71" s="30">
        <v>14.3</v>
      </c>
      <c r="G71" s="30">
        <v>21</v>
      </c>
      <c r="H71" s="30">
        <v>52.3</v>
      </c>
      <c r="I71" s="30"/>
      <c r="J71" s="30">
        <v>14.8</v>
      </c>
      <c r="K71" s="30">
        <v>10.1</v>
      </c>
      <c r="L71" s="30">
        <v>12.7</v>
      </c>
      <c r="M71" s="30">
        <v>14.6</v>
      </c>
      <c r="P71" s="114">
        <f t="shared" si="3"/>
        <v>2001</v>
      </c>
      <c r="Q71" s="19">
        <f t="shared" si="2"/>
        <v>0.14599999999999999</v>
      </c>
      <c r="Y71" s="33"/>
      <c r="Z71" s="33"/>
    </row>
    <row r="72" spans="1:26" ht="15" customHeight="1" x14ac:dyDescent="0.25">
      <c r="A72" s="18">
        <v>2002</v>
      </c>
      <c r="B72" s="29">
        <v>100</v>
      </c>
      <c r="C72" s="30"/>
      <c r="D72" s="30">
        <v>4</v>
      </c>
      <c r="E72" s="30">
        <v>9.4</v>
      </c>
      <c r="F72" s="30">
        <v>14.6</v>
      </c>
      <c r="G72" s="30">
        <v>21.3</v>
      </c>
      <c r="H72" s="30">
        <v>51.4</v>
      </c>
      <c r="I72" s="30"/>
      <c r="J72" s="30">
        <v>15.1</v>
      </c>
      <c r="K72" s="30">
        <v>10.199999999999999</v>
      </c>
      <c r="L72" s="30">
        <v>12.8</v>
      </c>
      <c r="M72" s="30">
        <v>13.3</v>
      </c>
      <c r="P72" s="114">
        <f t="shared" si="3"/>
        <v>2002</v>
      </c>
      <c r="Q72" s="19">
        <f t="shared" si="2"/>
        <v>0.13300000000000001</v>
      </c>
      <c r="Y72" s="33"/>
      <c r="Z72" s="33"/>
    </row>
    <row r="73" spans="1:26" ht="15" customHeight="1" x14ac:dyDescent="0.25">
      <c r="A73" s="18">
        <v>2003</v>
      </c>
      <c r="B73" s="29">
        <v>100</v>
      </c>
      <c r="C73" s="30"/>
      <c r="D73" s="30">
        <v>3.9</v>
      </c>
      <c r="E73" s="30">
        <v>9.1999999999999993</v>
      </c>
      <c r="F73" s="30">
        <v>14.4</v>
      </c>
      <c r="G73" s="30">
        <v>21.1</v>
      </c>
      <c r="H73" s="30">
        <v>52.1</v>
      </c>
      <c r="I73" s="30"/>
      <c r="J73" s="30">
        <v>15.1</v>
      </c>
      <c r="K73" s="30">
        <v>10.199999999999999</v>
      </c>
      <c r="L73" s="30">
        <v>12.8</v>
      </c>
      <c r="M73" s="30">
        <v>14.1</v>
      </c>
      <c r="P73" s="114">
        <f t="shared" si="3"/>
        <v>2003</v>
      </c>
      <c r="Q73" s="19">
        <f t="shared" si="2"/>
        <v>0.14099999999999999</v>
      </c>
      <c r="Y73" s="33"/>
      <c r="Z73" s="33"/>
    </row>
    <row r="74" spans="1:26" ht="15" customHeight="1" x14ac:dyDescent="0.25">
      <c r="A74" s="18">
        <v>2004</v>
      </c>
      <c r="B74" s="29">
        <v>100</v>
      </c>
      <c r="C74" s="30"/>
      <c r="D74" s="30">
        <v>3.8</v>
      </c>
      <c r="E74" s="30">
        <v>9</v>
      </c>
      <c r="F74" s="30">
        <v>14</v>
      </c>
      <c r="G74" s="30">
        <v>20.5</v>
      </c>
      <c r="H74" s="30">
        <v>53.4</v>
      </c>
      <c r="I74" s="30"/>
      <c r="J74" s="30">
        <v>14.7</v>
      </c>
      <c r="K74" s="30">
        <v>10</v>
      </c>
      <c r="L74" s="30">
        <v>12.7</v>
      </c>
      <c r="M74" s="30">
        <v>16</v>
      </c>
      <c r="P74" s="114">
        <f t="shared" si="3"/>
        <v>2004</v>
      </c>
      <c r="Q74" s="19">
        <f t="shared" si="2"/>
        <v>0.16</v>
      </c>
      <c r="Y74" s="33"/>
      <c r="Z74" s="33"/>
    </row>
    <row r="75" spans="1:26" ht="15" customHeight="1" x14ac:dyDescent="0.25">
      <c r="A75" s="18">
        <v>2005</v>
      </c>
      <c r="B75" s="29">
        <v>100</v>
      </c>
      <c r="C75" s="30"/>
      <c r="D75" s="30">
        <v>3.7</v>
      </c>
      <c r="E75" s="30">
        <v>8.6</v>
      </c>
      <c r="F75" s="30">
        <v>13.5</v>
      </c>
      <c r="G75" s="30">
        <v>19.899999999999999</v>
      </c>
      <c r="H75" s="30">
        <v>55</v>
      </c>
      <c r="I75" s="30"/>
      <c r="J75" s="30">
        <v>14.3</v>
      </c>
      <c r="K75" s="30">
        <v>9.9</v>
      </c>
      <c r="L75" s="30">
        <v>13</v>
      </c>
      <c r="M75" s="30">
        <v>17.899999999999999</v>
      </c>
      <c r="P75" s="114">
        <f t="shared" si="3"/>
        <v>2005</v>
      </c>
      <c r="Q75" s="19">
        <f t="shared" si="2"/>
        <v>0.17899999999999999</v>
      </c>
      <c r="Y75" s="33"/>
      <c r="Z75" s="33"/>
    </row>
    <row r="76" spans="1:26" ht="15" customHeight="1" x14ac:dyDescent="0.25">
      <c r="A76" s="18">
        <v>2006</v>
      </c>
      <c r="B76" s="29">
        <v>100</v>
      </c>
      <c r="C76" s="30"/>
      <c r="D76" s="30">
        <v>3.6</v>
      </c>
      <c r="E76" s="30">
        <v>8.5</v>
      </c>
      <c r="F76" s="30">
        <v>13.3</v>
      </c>
      <c r="G76" s="30">
        <v>19.600000000000001</v>
      </c>
      <c r="H76" s="30">
        <v>55.6</v>
      </c>
      <c r="I76" s="30"/>
      <c r="J76" s="30">
        <v>14.1</v>
      </c>
      <c r="K76" s="30">
        <v>9.8000000000000007</v>
      </c>
      <c r="L76" s="30">
        <v>13.1</v>
      </c>
      <c r="M76" s="30">
        <v>18.600000000000001</v>
      </c>
      <c r="P76" s="114">
        <f t="shared" si="3"/>
        <v>2006</v>
      </c>
      <c r="Q76" s="19">
        <f t="shared" si="2"/>
        <v>0.18600000000000003</v>
      </c>
      <c r="Y76" s="33"/>
      <c r="Z76" s="33"/>
    </row>
    <row r="77" spans="1:26" ht="15" customHeight="1" x14ac:dyDescent="0.25">
      <c r="A77" s="18">
        <v>2007</v>
      </c>
      <c r="B77" s="29">
        <v>100</v>
      </c>
      <c r="C77" s="30"/>
      <c r="D77" s="30">
        <v>3.9</v>
      </c>
      <c r="E77" s="30">
        <v>8.6</v>
      </c>
      <c r="F77" s="30">
        <v>13.2</v>
      </c>
      <c r="G77" s="30">
        <v>19.3</v>
      </c>
      <c r="H77" s="30">
        <v>55.7</v>
      </c>
      <c r="I77" s="30"/>
      <c r="J77" s="30">
        <v>14</v>
      </c>
      <c r="K77" s="30">
        <v>9.6999999999999993</v>
      </c>
      <c r="L77" s="30">
        <v>13</v>
      </c>
      <c r="M77" s="30">
        <v>19.100000000000001</v>
      </c>
      <c r="P77" s="114">
        <f t="shared" si="3"/>
        <v>2007</v>
      </c>
      <c r="Q77" s="19">
        <f t="shared" si="2"/>
        <v>0.191</v>
      </c>
      <c r="Y77" s="33"/>
      <c r="Z77" s="33"/>
    </row>
    <row r="78" spans="1:26" ht="15" customHeight="1" x14ac:dyDescent="0.25">
      <c r="A78" s="18">
        <v>2008</v>
      </c>
      <c r="B78" s="29">
        <v>100</v>
      </c>
      <c r="C78" s="30"/>
      <c r="D78" s="30">
        <v>4</v>
      </c>
      <c r="E78" s="30">
        <v>9</v>
      </c>
      <c r="F78" s="30">
        <v>13.9</v>
      </c>
      <c r="G78" s="30">
        <v>20.399999999999999</v>
      </c>
      <c r="H78" s="30">
        <v>53.9</v>
      </c>
      <c r="I78" s="30"/>
      <c r="J78" s="30">
        <v>14.6</v>
      </c>
      <c r="K78" s="30">
        <v>10</v>
      </c>
      <c r="L78" s="30">
        <v>12.9</v>
      </c>
      <c r="M78" s="30">
        <v>16.399999999999999</v>
      </c>
      <c r="P78" s="114">
        <f t="shared" si="3"/>
        <v>2008</v>
      </c>
      <c r="Q78" s="19">
        <f t="shared" si="2"/>
        <v>0.16399999999999998</v>
      </c>
      <c r="Y78" s="33"/>
      <c r="Z78" s="33"/>
    </row>
    <row r="79" spans="1:26" ht="15" customHeight="1" x14ac:dyDescent="0.25">
      <c r="A79" s="18">
        <v>2009</v>
      </c>
      <c r="B79" s="29">
        <v>100</v>
      </c>
      <c r="C79" s="30"/>
      <c r="D79" s="30">
        <v>3.9</v>
      </c>
      <c r="E79" s="30">
        <v>9.4</v>
      </c>
      <c r="F79" s="30">
        <v>14.5</v>
      </c>
      <c r="G79" s="30">
        <v>21.5</v>
      </c>
      <c r="H79" s="30">
        <v>52.3</v>
      </c>
      <c r="I79" s="30"/>
      <c r="J79" s="30">
        <v>15.3</v>
      </c>
      <c r="K79" s="30">
        <v>10.4</v>
      </c>
      <c r="L79" s="30">
        <v>12.8</v>
      </c>
      <c r="M79" s="30">
        <v>13.7</v>
      </c>
      <c r="P79" s="114">
        <f t="shared" si="3"/>
        <v>2009</v>
      </c>
      <c r="Q79" s="19">
        <f t="shared" si="2"/>
        <v>0.13699999999999998</v>
      </c>
    </row>
    <row r="80" spans="1:26" ht="15" customHeight="1" x14ac:dyDescent="0.25">
      <c r="A80" s="18">
        <v>2010</v>
      </c>
      <c r="B80" s="29">
        <v>100</v>
      </c>
      <c r="C80" s="30"/>
      <c r="D80" s="30">
        <v>3.9</v>
      </c>
      <c r="E80" s="30">
        <v>9.1999999999999993</v>
      </c>
      <c r="F80" s="30">
        <v>14.2</v>
      </c>
      <c r="G80" s="30">
        <v>20.8</v>
      </c>
      <c r="H80" s="30">
        <v>53.2</v>
      </c>
      <c r="I80" s="30"/>
      <c r="J80" s="30">
        <v>14.9</v>
      </c>
      <c r="K80" s="30">
        <v>10.199999999999999</v>
      </c>
      <c r="L80" s="30">
        <v>12.8</v>
      </c>
      <c r="M80" s="30">
        <v>15.3</v>
      </c>
      <c r="P80" s="114">
        <f t="shared" si="3"/>
        <v>2010</v>
      </c>
      <c r="Q80" s="19">
        <f t="shared" si="2"/>
        <v>0.153</v>
      </c>
    </row>
    <row r="81" spans="1:17" ht="15" customHeight="1" x14ac:dyDescent="0.25">
      <c r="A81" s="18">
        <v>2011</v>
      </c>
      <c r="B81" s="29">
        <v>100</v>
      </c>
      <c r="C81" s="30"/>
      <c r="D81" s="30">
        <v>3.9</v>
      </c>
      <c r="E81" s="30">
        <v>9.1</v>
      </c>
      <c r="F81" s="30">
        <v>14</v>
      </c>
      <c r="G81" s="30">
        <v>20.9</v>
      </c>
      <c r="H81" s="30">
        <v>53.5</v>
      </c>
      <c r="I81" s="30"/>
      <c r="J81" s="30">
        <v>15</v>
      </c>
      <c r="K81" s="30">
        <v>10.3</v>
      </c>
      <c r="L81" s="30">
        <v>13</v>
      </c>
      <c r="M81" s="30">
        <v>15.1</v>
      </c>
      <c r="P81" s="114">
        <f t="shared" si="3"/>
        <v>2011</v>
      </c>
      <c r="Q81" s="19">
        <f t="shared" si="2"/>
        <v>0.151</v>
      </c>
    </row>
    <row r="82" spans="1:17" ht="15" customHeight="1" x14ac:dyDescent="0.25">
      <c r="A82" s="18">
        <v>2012</v>
      </c>
      <c r="B82" s="29">
        <v>100</v>
      </c>
      <c r="C82" s="30"/>
      <c r="D82" s="30">
        <v>3.6</v>
      </c>
      <c r="E82" s="30">
        <v>8.5</v>
      </c>
      <c r="F82" s="30">
        <v>13.5</v>
      </c>
      <c r="G82" s="30">
        <v>20.100000000000001</v>
      </c>
      <c r="H82" s="30">
        <v>55.6</v>
      </c>
      <c r="I82" s="30"/>
      <c r="J82" s="30">
        <v>14.6</v>
      </c>
      <c r="K82" s="30">
        <v>10.1</v>
      </c>
      <c r="L82" s="30">
        <v>13.1</v>
      </c>
      <c r="M82" s="30">
        <v>17.8</v>
      </c>
      <c r="P82" s="114">
        <f t="shared" si="3"/>
        <v>2012</v>
      </c>
      <c r="Q82" s="19">
        <f t="shared" si="2"/>
        <v>0.17800000000000002</v>
      </c>
    </row>
    <row r="83" spans="1:17" ht="15" customHeight="1" x14ac:dyDescent="0.25">
      <c r="A83" s="18">
        <v>2013</v>
      </c>
      <c r="B83" s="29">
        <v>100</v>
      </c>
      <c r="C83" s="30"/>
      <c r="D83" s="30">
        <v>3.8</v>
      </c>
      <c r="E83" s="30">
        <v>8.8000000000000007</v>
      </c>
      <c r="F83" s="30">
        <v>13.9</v>
      </c>
      <c r="G83" s="30">
        <v>20.7</v>
      </c>
      <c r="H83" s="30">
        <v>54.2</v>
      </c>
      <c r="I83" s="30"/>
      <c r="J83" s="30">
        <v>15.1</v>
      </c>
      <c r="K83" s="30">
        <v>10.3</v>
      </c>
      <c r="L83" s="30">
        <v>13.3</v>
      </c>
      <c r="M83" s="30">
        <v>15.4</v>
      </c>
      <c r="P83" s="114">
        <f t="shared" si="3"/>
        <v>2013</v>
      </c>
      <c r="Q83" s="19">
        <f t="shared" si="2"/>
        <v>0.154</v>
      </c>
    </row>
    <row r="84" spans="1:17" ht="15" customHeight="1" x14ac:dyDescent="0.25">
      <c r="A84" s="18">
        <v>2014</v>
      </c>
      <c r="B84" s="29">
        <v>100</v>
      </c>
      <c r="C84" s="30"/>
      <c r="D84" s="30">
        <v>3.6</v>
      </c>
      <c r="E84" s="30">
        <v>8.6</v>
      </c>
      <c r="F84" s="30">
        <v>13.4</v>
      </c>
      <c r="G84" s="30">
        <v>20.3</v>
      </c>
      <c r="H84" s="30">
        <v>55.3</v>
      </c>
      <c r="I84" s="30"/>
      <c r="J84" s="30">
        <v>14.8</v>
      </c>
      <c r="K84" s="30">
        <v>10.3</v>
      </c>
      <c r="L84" s="30">
        <v>13.5</v>
      </c>
      <c r="M84" s="30">
        <v>16.7</v>
      </c>
      <c r="P84" s="114">
        <f t="shared" si="3"/>
        <v>2014</v>
      </c>
      <c r="Q84" s="19">
        <f t="shared" si="2"/>
        <v>0.16699999999999998</v>
      </c>
    </row>
    <row r="85" spans="1:17" ht="15" customHeight="1" x14ac:dyDescent="0.25">
      <c r="A85" s="36">
        <v>2015</v>
      </c>
      <c r="B85" s="34">
        <v>100</v>
      </c>
      <c r="C85" s="35"/>
      <c r="D85" s="35">
        <v>3.7</v>
      </c>
      <c r="E85" s="35">
        <v>8.6999999999999993</v>
      </c>
      <c r="F85" s="35">
        <v>13.6</v>
      </c>
      <c r="G85" s="35">
        <v>20.3</v>
      </c>
      <c r="H85" s="35">
        <v>55</v>
      </c>
      <c r="I85" s="35"/>
      <c r="J85" s="35">
        <v>14.8</v>
      </c>
      <c r="K85" s="35">
        <v>10.3</v>
      </c>
      <c r="L85" s="35">
        <v>13.3</v>
      </c>
      <c r="M85" s="35">
        <v>16.600000000000001</v>
      </c>
      <c r="P85" s="114">
        <f t="shared" si="3"/>
        <v>2015</v>
      </c>
      <c r="Q85" s="19">
        <f t="shared" si="2"/>
        <v>0.16600000000000001</v>
      </c>
    </row>
    <row r="86" spans="1:17" ht="15" customHeight="1" x14ac:dyDescent="0.25">
      <c r="A86" s="36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</row>
    <row r="87" spans="1:17" ht="15" customHeight="1" x14ac:dyDescent="0.25">
      <c r="A87" s="36"/>
      <c r="B87" s="190" t="s">
        <v>48</v>
      </c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</row>
    <row r="88" spans="1:17" ht="15" customHeight="1" x14ac:dyDescent="0.25">
      <c r="A88" s="36">
        <v>1979</v>
      </c>
      <c r="B88" s="34">
        <v>100</v>
      </c>
      <c r="C88" s="35"/>
      <c r="D88" s="35">
        <v>7.7</v>
      </c>
      <c r="E88" s="35">
        <v>12.3</v>
      </c>
      <c r="F88" s="35">
        <v>16.399999999999999</v>
      </c>
      <c r="G88" s="35">
        <v>22.1</v>
      </c>
      <c r="H88" s="35">
        <v>41.8</v>
      </c>
      <c r="I88" s="35"/>
      <c r="J88" s="35">
        <v>14.6</v>
      </c>
      <c r="K88" s="35">
        <v>9.3000000000000007</v>
      </c>
      <c r="L88" s="35">
        <v>10.5</v>
      </c>
      <c r="M88" s="35">
        <v>7.4</v>
      </c>
      <c r="O88" s="19">
        <f>M88/100</f>
        <v>7.400000000000001E-2</v>
      </c>
    </row>
    <row r="89" spans="1:17" ht="15" customHeight="1" x14ac:dyDescent="0.25">
      <c r="A89" s="36">
        <v>1980</v>
      </c>
      <c r="B89" s="34">
        <v>100</v>
      </c>
      <c r="C89" s="35"/>
      <c r="D89" s="35">
        <v>7.7</v>
      </c>
      <c r="E89" s="35">
        <v>12.2</v>
      </c>
      <c r="F89" s="35">
        <v>16.399999999999999</v>
      </c>
      <c r="G89" s="35">
        <v>22.1</v>
      </c>
      <c r="H89" s="35">
        <v>42.1</v>
      </c>
      <c r="I89" s="35"/>
      <c r="J89" s="35">
        <v>14.7</v>
      </c>
      <c r="K89" s="35">
        <v>9.3000000000000007</v>
      </c>
      <c r="L89" s="35">
        <v>10.6</v>
      </c>
      <c r="M89" s="35">
        <v>7.5</v>
      </c>
      <c r="O89" s="19">
        <f t="shared" ref="O89:O124" si="4">M89/100</f>
        <v>7.4999999999999997E-2</v>
      </c>
    </row>
    <row r="90" spans="1:17" ht="15" customHeight="1" x14ac:dyDescent="0.25">
      <c r="A90" s="36">
        <v>1981</v>
      </c>
      <c r="B90" s="34">
        <v>100</v>
      </c>
      <c r="C90" s="35"/>
      <c r="D90" s="35">
        <v>7.4</v>
      </c>
      <c r="E90" s="35">
        <v>12.1</v>
      </c>
      <c r="F90" s="35">
        <v>16.399999999999999</v>
      </c>
      <c r="G90" s="35">
        <v>22</v>
      </c>
      <c r="H90" s="35">
        <v>42.6</v>
      </c>
      <c r="I90" s="35"/>
      <c r="J90" s="35">
        <v>14.7</v>
      </c>
      <c r="K90" s="35">
        <v>9.4</v>
      </c>
      <c r="L90" s="35">
        <v>10.7</v>
      </c>
      <c r="M90" s="35">
        <v>7.8</v>
      </c>
      <c r="O90" s="19">
        <f t="shared" si="4"/>
        <v>7.8E-2</v>
      </c>
    </row>
    <row r="91" spans="1:17" ht="15" customHeight="1" x14ac:dyDescent="0.25">
      <c r="A91" s="36">
        <v>1982</v>
      </c>
      <c r="B91" s="34">
        <v>100</v>
      </c>
      <c r="C91" s="35"/>
      <c r="D91" s="35">
        <v>6.9</v>
      </c>
      <c r="E91" s="35">
        <v>11.7</v>
      </c>
      <c r="F91" s="35">
        <v>16.2</v>
      </c>
      <c r="G91" s="35">
        <v>22</v>
      </c>
      <c r="H91" s="35">
        <v>43.8</v>
      </c>
      <c r="I91" s="35"/>
      <c r="J91" s="35">
        <v>15</v>
      </c>
      <c r="K91" s="35">
        <v>9.5</v>
      </c>
      <c r="L91" s="35">
        <v>10.8</v>
      </c>
      <c r="M91" s="35">
        <v>8.5</v>
      </c>
      <c r="O91" s="19">
        <f t="shared" si="4"/>
        <v>8.5000000000000006E-2</v>
      </c>
    </row>
    <row r="92" spans="1:17" ht="15" customHeight="1" x14ac:dyDescent="0.25">
      <c r="A92" s="36">
        <v>1983</v>
      </c>
      <c r="B92" s="34">
        <v>100</v>
      </c>
      <c r="C92" s="35"/>
      <c r="D92" s="35">
        <v>6.5</v>
      </c>
      <c r="E92" s="35">
        <v>11.3</v>
      </c>
      <c r="F92" s="35">
        <v>16</v>
      </c>
      <c r="G92" s="35">
        <v>22.1</v>
      </c>
      <c r="H92" s="35">
        <v>44.8</v>
      </c>
      <c r="I92" s="35"/>
      <c r="J92" s="35">
        <v>15</v>
      </c>
      <c r="K92" s="35">
        <v>9.6</v>
      </c>
      <c r="L92" s="35">
        <v>11.1</v>
      </c>
      <c r="M92" s="35">
        <v>9.1999999999999993</v>
      </c>
      <c r="O92" s="19">
        <f t="shared" si="4"/>
        <v>9.1999999999999998E-2</v>
      </c>
    </row>
    <row r="93" spans="1:17" ht="15" customHeight="1" x14ac:dyDescent="0.25">
      <c r="A93" s="36">
        <v>1984</v>
      </c>
      <c r="B93" s="34">
        <v>100</v>
      </c>
      <c r="C93" s="35"/>
      <c r="D93" s="35">
        <v>6.6</v>
      </c>
      <c r="E93" s="35">
        <v>11.3</v>
      </c>
      <c r="F93" s="35">
        <v>15.9</v>
      </c>
      <c r="G93" s="35">
        <v>22</v>
      </c>
      <c r="H93" s="35">
        <v>45.1</v>
      </c>
      <c r="I93" s="35"/>
      <c r="J93" s="35">
        <v>14.9</v>
      </c>
      <c r="K93" s="35">
        <v>9.6</v>
      </c>
      <c r="L93" s="35">
        <v>11.1</v>
      </c>
      <c r="M93" s="35">
        <v>9.5</v>
      </c>
      <c r="O93" s="19">
        <f t="shared" si="4"/>
        <v>9.5000000000000001E-2</v>
      </c>
    </row>
    <row r="94" spans="1:17" ht="15" customHeight="1" x14ac:dyDescent="0.25">
      <c r="A94" s="36">
        <v>1985</v>
      </c>
      <c r="B94" s="34">
        <v>100</v>
      </c>
      <c r="C94" s="35"/>
      <c r="D94" s="35">
        <v>6.5</v>
      </c>
      <c r="E94" s="35">
        <v>11</v>
      </c>
      <c r="F94" s="35">
        <v>15.7</v>
      </c>
      <c r="G94" s="35">
        <v>21.7</v>
      </c>
      <c r="H94" s="35">
        <v>45.9</v>
      </c>
      <c r="I94" s="35"/>
      <c r="J94" s="35">
        <v>14.9</v>
      </c>
      <c r="K94" s="35">
        <v>9.6</v>
      </c>
      <c r="L94" s="35">
        <v>11.2</v>
      </c>
      <c r="M94" s="35">
        <v>10.3</v>
      </c>
      <c r="O94" s="19">
        <f t="shared" si="4"/>
        <v>0.10300000000000001</v>
      </c>
    </row>
    <row r="95" spans="1:17" ht="15" customHeight="1" x14ac:dyDescent="0.25">
      <c r="A95" s="36">
        <v>1986</v>
      </c>
      <c r="B95" s="34">
        <v>100</v>
      </c>
      <c r="C95" s="35"/>
      <c r="D95" s="35">
        <v>6.1</v>
      </c>
      <c r="E95" s="35">
        <v>10.5</v>
      </c>
      <c r="F95" s="35">
        <v>15.2</v>
      </c>
      <c r="G95" s="35">
        <v>21</v>
      </c>
      <c r="H95" s="35">
        <v>48</v>
      </c>
      <c r="I95" s="35"/>
      <c r="J95" s="35">
        <v>14.4</v>
      </c>
      <c r="K95" s="35">
        <v>9.4</v>
      </c>
      <c r="L95" s="35">
        <v>11.4</v>
      </c>
      <c r="M95" s="35">
        <v>12.8</v>
      </c>
      <c r="O95" s="19">
        <f t="shared" si="4"/>
        <v>0.128</v>
      </c>
    </row>
    <row r="96" spans="1:17" ht="15" customHeight="1" x14ac:dyDescent="0.25">
      <c r="A96" s="36">
        <v>1987</v>
      </c>
      <c r="B96" s="34">
        <v>100</v>
      </c>
      <c r="C96" s="35"/>
      <c r="D96" s="35">
        <v>6.1</v>
      </c>
      <c r="E96" s="35">
        <v>11.1</v>
      </c>
      <c r="F96" s="35">
        <v>16.100000000000001</v>
      </c>
      <c r="G96" s="35">
        <v>22.2</v>
      </c>
      <c r="H96" s="35">
        <v>45.5</v>
      </c>
      <c r="I96" s="35"/>
      <c r="J96" s="35">
        <v>15.1</v>
      </c>
      <c r="K96" s="35">
        <v>9.6</v>
      </c>
      <c r="L96" s="35">
        <v>11.2</v>
      </c>
      <c r="M96" s="35">
        <v>9.6</v>
      </c>
      <c r="O96" s="19">
        <f t="shared" si="4"/>
        <v>9.6000000000000002E-2</v>
      </c>
    </row>
    <row r="97" spans="1:15" ht="15" customHeight="1" x14ac:dyDescent="0.25">
      <c r="A97" s="36">
        <v>1988</v>
      </c>
      <c r="B97" s="34">
        <v>100</v>
      </c>
      <c r="C97" s="35"/>
      <c r="D97" s="35">
        <v>6</v>
      </c>
      <c r="E97" s="35">
        <v>10.8</v>
      </c>
      <c r="F97" s="35">
        <v>15.5</v>
      </c>
      <c r="G97" s="35">
        <v>21.7</v>
      </c>
      <c r="H97" s="35">
        <v>47</v>
      </c>
      <c r="I97" s="35"/>
      <c r="J97" s="35">
        <v>14.7</v>
      </c>
      <c r="K97" s="35">
        <v>9.4</v>
      </c>
      <c r="L97" s="35">
        <v>11.2</v>
      </c>
      <c r="M97" s="35">
        <v>11.7</v>
      </c>
      <c r="O97" s="19">
        <f t="shared" si="4"/>
        <v>0.11699999999999999</v>
      </c>
    </row>
    <row r="98" spans="1:15" ht="15" customHeight="1" x14ac:dyDescent="0.25">
      <c r="A98" s="36">
        <v>1989</v>
      </c>
      <c r="B98" s="34">
        <v>100</v>
      </c>
      <c r="C98" s="35"/>
      <c r="D98" s="35">
        <v>6.2</v>
      </c>
      <c r="E98" s="35">
        <v>10.9</v>
      </c>
      <c r="F98" s="35">
        <v>15.6</v>
      </c>
      <c r="G98" s="35">
        <v>21.7</v>
      </c>
      <c r="H98" s="35">
        <v>46.6</v>
      </c>
      <c r="I98" s="35"/>
      <c r="J98" s="35">
        <v>14.7</v>
      </c>
      <c r="K98" s="35">
        <v>9.5</v>
      </c>
      <c r="L98" s="35">
        <v>11.4</v>
      </c>
      <c r="M98" s="35">
        <v>11</v>
      </c>
      <c r="O98" s="19">
        <f t="shared" si="4"/>
        <v>0.11</v>
      </c>
    </row>
    <row r="99" spans="1:15" ht="15" customHeight="1" x14ac:dyDescent="0.25">
      <c r="A99" s="36">
        <v>1990</v>
      </c>
      <c r="B99" s="34">
        <v>100</v>
      </c>
      <c r="C99" s="35"/>
      <c r="D99" s="35">
        <v>6.5</v>
      </c>
      <c r="E99" s="35">
        <v>11.1</v>
      </c>
      <c r="F99" s="35">
        <v>15.6</v>
      </c>
      <c r="G99" s="35">
        <v>21.7</v>
      </c>
      <c r="H99" s="35">
        <v>46.1</v>
      </c>
      <c r="I99" s="35"/>
      <c r="J99" s="35">
        <v>14.6</v>
      </c>
      <c r="K99" s="35">
        <v>9.5</v>
      </c>
      <c r="L99" s="35">
        <v>11.3</v>
      </c>
      <c r="M99" s="35">
        <v>10.7</v>
      </c>
      <c r="O99" s="19">
        <f t="shared" si="4"/>
        <v>0.107</v>
      </c>
    </row>
    <row r="100" spans="1:15" ht="15" customHeight="1" x14ac:dyDescent="0.25">
      <c r="A100" s="36">
        <v>1991</v>
      </c>
      <c r="B100" s="34">
        <v>100</v>
      </c>
      <c r="C100" s="35"/>
      <c r="D100" s="35">
        <v>6.8</v>
      </c>
      <c r="E100" s="35">
        <v>11.2</v>
      </c>
      <c r="F100" s="35">
        <v>16</v>
      </c>
      <c r="G100" s="35">
        <v>21.8</v>
      </c>
      <c r="H100" s="35">
        <v>45.3</v>
      </c>
      <c r="I100" s="35"/>
      <c r="J100" s="35">
        <v>14.7</v>
      </c>
      <c r="K100" s="35">
        <v>9.5</v>
      </c>
      <c r="L100" s="35">
        <v>11.3</v>
      </c>
      <c r="M100" s="35">
        <v>9.6999999999999993</v>
      </c>
      <c r="O100" s="19">
        <f t="shared" si="4"/>
        <v>9.6999999999999989E-2</v>
      </c>
    </row>
    <row r="101" spans="1:15" ht="15" customHeight="1" x14ac:dyDescent="0.25">
      <c r="A101" s="36">
        <v>1992</v>
      </c>
      <c r="B101" s="34">
        <v>100</v>
      </c>
      <c r="C101" s="35"/>
      <c r="D101" s="35">
        <v>6.6</v>
      </c>
      <c r="E101" s="35">
        <v>11.2</v>
      </c>
      <c r="F101" s="35">
        <v>15.7</v>
      </c>
      <c r="G101" s="35">
        <v>21.6</v>
      </c>
      <c r="H101" s="35">
        <v>45.9</v>
      </c>
      <c r="I101" s="35"/>
      <c r="J101" s="35">
        <v>14.6</v>
      </c>
      <c r="K101" s="35">
        <v>9.5</v>
      </c>
      <c r="L101" s="35">
        <v>11.3</v>
      </c>
      <c r="M101" s="35">
        <v>10.5</v>
      </c>
      <c r="O101" s="19">
        <f t="shared" si="4"/>
        <v>0.105</v>
      </c>
    </row>
    <row r="102" spans="1:15" ht="15" customHeight="1" x14ac:dyDescent="0.25">
      <c r="A102" s="36">
        <v>1993</v>
      </c>
      <c r="B102" s="34">
        <v>100</v>
      </c>
      <c r="C102" s="35"/>
      <c r="D102" s="35">
        <v>6.8</v>
      </c>
      <c r="E102" s="35">
        <v>11.3</v>
      </c>
      <c r="F102" s="35">
        <v>15.8</v>
      </c>
      <c r="G102" s="35">
        <v>21.8</v>
      </c>
      <c r="H102" s="35">
        <v>45.3</v>
      </c>
      <c r="I102" s="35"/>
      <c r="J102" s="35">
        <v>14.7</v>
      </c>
      <c r="K102" s="35">
        <v>9.6</v>
      </c>
      <c r="L102" s="35">
        <v>11.3</v>
      </c>
      <c r="M102" s="35">
        <v>9.6999999999999993</v>
      </c>
      <c r="O102" s="19">
        <f t="shared" si="4"/>
        <v>9.6999999999999989E-2</v>
      </c>
    </row>
    <row r="103" spans="1:15" ht="15" customHeight="1" x14ac:dyDescent="0.25">
      <c r="A103" s="36">
        <v>1994</v>
      </c>
      <c r="B103" s="34">
        <v>100</v>
      </c>
      <c r="C103" s="35"/>
      <c r="D103" s="35">
        <v>6.8</v>
      </c>
      <c r="E103" s="35">
        <v>11.4</v>
      </c>
      <c r="F103" s="35">
        <v>15.9</v>
      </c>
      <c r="G103" s="35">
        <v>21.8</v>
      </c>
      <c r="H103" s="35">
        <v>45.1</v>
      </c>
      <c r="I103" s="35"/>
      <c r="J103" s="35">
        <v>14.7</v>
      </c>
      <c r="K103" s="35">
        <v>9.5</v>
      </c>
      <c r="L103" s="35">
        <v>11.3</v>
      </c>
      <c r="M103" s="35">
        <v>9.6</v>
      </c>
      <c r="O103" s="19">
        <f t="shared" si="4"/>
        <v>9.6000000000000002E-2</v>
      </c>
    </row>
    <row r="104" spans="1:15" ht="15" customHeight="1" x14ac:dyDescent="0.25">
      <c r="A104" s="36">
        <v>1995</v>
      </c>
      <c r="B104" s="34">
        <v>100</v>
      </c>
      <c r="C104" s="35"/>
      <c r="D104" s="35">
        <v>7</v>
      </c>
      <c r="E104" s="35">
        <v>11.3</v>
      </c>
      <c r="F104" s="35">
        <v>15.7</v>
      </c>
      <c r="G104" s="35">
        <v>21.6</v>
      </c>
      <c r="H104" s="35">
        <v>45.4</v>
      </c>
      <c r="I104" s="35"/>
      <c r="J104" s="35">
        <v>14.5</v>
      </c>
      <c r="K104" s="35">
        <v>9.5</v>
      </c>
      <c r="L104" s="35">
        <v>11.4</v>
      </c>
      <c r="M104" s="35">
        <v>10</v>
      </c>
      <c r="O104" s="19">
        <f t="shared" si="4"/>
        <v>0.1</v>
      </c>
    </row>
    <row r="105" spans="1:15" ht="15" customHeight="1" x14ac:dyDescent="0.25">
      <c r="A105" s="36">
        <v>1996</v>
      </c>
      <c r="B105" s="34">
        <v>100</v>
      </c>
      <c r="C105" s="35"/>
      <c r="D105" s="35">
        <v>6.7</v>
      </c>
      <c r="E105" s="35">
        <v>11</v>
      </c>
      <c r="F105" s="35">
        <v>15.4</v>
      </c>
      <c r="G105" s="35">
        <v>21.3</v>
      </c>
      <c r="H105" s="35">
        <v>46.5</v>
      </c>
      <c r="I105" s="35"/>
      <c r="J105" s="35">
        <v>14.5</v>
      </c>
      <c r="K105" s="35">
        <v>9.5</v>
      </c>
      <c r="L105" s="35">
        <v>11.5</v>
      </c>
      <c r="M105" s="35">
        <v>11.1</v>
      </c>
      <c r="O105" s="19">
        <f t="shared" si="4"/>
        <v>0.111</v>
      </c>
    </row>
    <row r="106" spans="1:15" ht="15" customHeight="1" x14ac:dyDescent="0.25">
      <c r="A106" s="36">
        <v>1997</v>
      </c>
      <c r="B106" s="34">
        <v>100</v>
      </c>
      <c r="C106" s="35"/>
      <c r="D106" s="35">
        <v>6.6</v>
      </c>
      <c r="E106" s="35">
        <v>10.7</v>
      </c>
      <c r="F106" s="35">
        <v>15</v>
      </c>
      <c r="G106" s="35">
        <v>20.8</v>
      </c>
      <c r="H106" s="35">
        <v>47.7</v>
      </c>
      <c r="I106" s="35"/>
      <c r="J106" s="35">
        <v>14.4</v>
      </c>
      <c r="K106" s="35">
        <v>9.5</v>
      </c>
      <c r="L106" s="35">
        <v>11.6</v>
      </c>
      <c r="M106" s="35">
        <v>12.2</v>
      </c>
      <c r="O106" s="19">
        <f t="shared" si="4"/>
        <v>0.122</v>
      </c>
    </row>
    <row r="107" spans="1:15" ht="15" customHeight="1" x14ac:dyDescent="0.25">
      <c r="A107" s="36">
        <v>1998</v>
      </c>
      <c r="B107" s="34">
        <v>100</v>
      </c>
      <c r="C107" s="35"/>
      <c r="D107" s="35">
        <v>6.7</v>
      </c>
      <c r="E107" s="35">
        <v>10.6</v>
      </c>
      <c r="F107" s="35">
        <v>14.9</v>
      </c>
      <c r="G107" s="35">
        <v>20.5</v>
      </c>
      <c r="H107" s="35">
        <v>48.1</v>
      </c>
      <c r="I107" s="35"/>
      <c r="J107" s="35">
        <v>14.1</v>
      </c>
      <c r="K107" s="35">
        <v>9.4</v>
      </c>
      <c r="L107" s="35">
        <v>11.6</v>
      </c>
      <c r="M107" s="35">
        <v>13.1</v>
      </c>
      <c r="O107" s="19">
        <f t="shared" si="4"/>
        <v>0.13100000000000001</v>
      </c>
    </row>
    <row r="108" spans="1:15" ht="15" customHeight="1" x14ac:dyDescent="0.25">
      <c r="A108" s="36">
        <v>1999</v>
      </c>
      <c r="B108" s="34">
        <v>100</v>
      </c>
      <c r="C108" s="35"/>
      <c r="D108" s="35">
        <v>6.6</v>
      </c>
      <c r="E108" s="35">
        <v>10.4</v>
      </c>
      <c r="F108" s="35">
        <v>14.7</v>
      </c>
      <c r="G108" s="35">
        <v>20.3</v>
      </c>
      <c r="H108" s="35">
        <v>48.9</v>
      </c>
      <c r="I108" s="35"/>
      <c r="J108" s="35">
        <v>13.9</v>
      </c>
      <c r="K108" s="35">
        <v>9.3000000000000007</v>
      </c>
      <c r="L108" s="35">
        <v>11.7</v>
      </c>
      <c r="M108" s="35">
        <v>14</v>
      </c>
      <c r="O108" s="19">
        <f t="shared" si="4"/>
        <v>0.14000000000000001</v>
      </c>
    </row>
    <row r="109" spans="1:15" ht="15" customHeight="1" x14ac:dyDescent="0.25">
      <c r="A109" s="36">
        <v>2000</v>
      </c>
      <c r="B109" s="34">
        <v>100</v>
      </c>
      <c r="C109" s="35"/>
      <c r="D109" s="35">
        <v>6.4</v>
      </c>
      <c r="E109" s="35">
        <v>10.3</v>
      </c>
      <c r="F109" s="35">
        <v>14.5</v>
      </c>
      <c r="G109" s="35">
        <v>20</v>
      </c>
      <c r="H109" s="35">
        <v>49.5</v>
      </c>
      <c r="I109" s="35"/>
      <c r="J109" s="35">
        <v>13.7</v>
      </c>
      <c r="K109" s="35">
        <v>9.1999999999999993</v>
      </c>
      <c r="L109" s="35">
        <v>11.7</v>
      </c>
      <c r="M109" s="35">
        <v>14.9</v>
      </c>
      <c r="O109" s="19">
        <f t="shared" si="4"/>
        <v>0.14899999999999999</v>
      </c>
    </row>
    <row r="110" spans="1:15" ht="15" customHeight="1" x14ac:dyDescent="0.25">
      <c r="A110" s="36">
        <v>2001</v>
      </c>
      <c r="B110" s="34">
        <v>100</v>
      </c>
      <c r="C110" s="35"/>
      <c r="D110" s="35">
        <v>6.6</v>
      </c>
      <c r="E110" s="35">
        <v>10.8</v>
      </c>
      <c r="F110" s="35">
        <v>15.2</v>
      </c>
      <c r="G110" s="35">
        <v>21</v>
      </c>
      <c r="H110" s="35">
        <v>47.3</v>
      </c>
      <c r="I110" s="35"/>
      <c r="J110" s="35">
        <v>14.2</v>
      </c>
      <c r="K110" s="35">
        <v>9.4</v>
      </c>
      <c r="L110" s="35">
        <v>11.5</v>
      </c>
      <c r="M110" s="35">
        <v>12.2</v>
      </c>
      <c r="O110" s="19">
        <f t="shared" si="4"/>
        <v>0.122</v>
      </c>
    </row>
    <row r="111" spans="1:15" ht="15" customHeight="1" x14ac:dyDescent="0.25">
      <c r="A111" s="36">
        <v>2002</v>
      </c>
      <c r="B111" s="34">
        <v>100</v>
      </c>
      <c r="C111" s="35"/>
      <c r="D111" s="35">
        <v>6.9</v>
      </c>
      <c r="E111" s="35">
        <v>11.1</v>
      </c>
      <c r="F111" s="35">
        <v>15.4</v>
      </c>
      <c r="G111" s="35">
        <v>21.3</v>
      </c>
      <c r="H111" s="35">
        <v>46.3</v>
      </c>
      <c r="I111" s="35"/>
      <c r="J111" s="35">
        <v>14.4</v>
      </c>
      <c r="K111" s="35">
        <v>9.4</v>
      </c>
      <c r="L111" s="35">
        <v>11.5</v>
      </c>
      <c r="M111" s="35">
        <v>11</v>
      </c>
      <c r="O111" s="19">
        <f t="shared" si="4"/>
        <v>0.11</v>
      </c>
    </row>
    <row r="112" spans="1:15" ht="15" customHeight="1" x14ac:dyDescent="0.25">
      <c r="A112" s="36">
        <v>2003</v>
      </c>
      <c r="B112" s="34">
        <v>100</v>
      </c>
      <c r="C112" s="35"/>
      <c r="D112" s="35">
        <v>6.7</v>
      </c>
      <c r="E112" s="35">
        <v>10.9</v>
      </c>
      <c r="F112" s="35">
        <v>15.2</v>
      </c>
      <c r="G112" s="35">
        <v>21</v>
      </c>
      <c r="H112" s="35">
        <v>47.1</v>
      </c>
      <c r="I112" s="35"/>
      <c r="J112" s="35">
        <v>14.4</v>
      </c>
      <c r="K112" s="35">
        <v>9.4</v>
      </c>
      <c r="L112" s="35">
        <v>11.5</v>
      </c>
      <c r="M112" s="35">
        <v>11.8</v>
      </c>
      <c r="O112" s="19">
        <f t="shared" si="4"/>
        <v>0.11800000000000001</v>
      </c>
    </row>
    <row r="113" spans="1:15" ht="15" customHeight="1" x14ac:dyDescent="0.25">
      <c r="A113" s="36">
        <v>2004</v>
      </c>
      <c r="B113" s="34">
        <v>100</v>
      </c>
      <c r="C113" s="35"/>
      <c r="D113" s="35">
        <v>6.5</v>
      </c>
      <c r="E113" s="35">
        <v>10.8</v>
      </c>
      <c r="F113" s="35">
        <v>14.8</v>
      </c>
      <c r="G113" s="35">
        <v>20.5</v>
      </c>
      <c r="H113" s="35">
        <v>48.3</v>
      </c>
      <c r="I113" s="35"/>
      <c r="J113" s="35">
        <v>14.1</v>
      </c>
      <c r="K113" s="35">
        <v>9.3000000000000007</v>
      </c>
      <c r="L113" s="35">
        <v>11.5</v>
      </c>
      <c r="M113" s="35">
        <v>13.5</v>
      </c>
      <c r="O113" s="19">
        <f t="shared" si="4"/>
        <v>0.13500000000000001</v>
      </c>
    </row>
    <row r="114" spans="1:15" ht="15" customHeight="1" x14ac:dyDescent="0.25">
      <c r="A114" s="36">
        <v>2005</v>
      </c>
      <c r="B114" s="34">
        <v>100</v>
      </c>
      <c r="C114" s="35"/>
      <c r="D114" s="35">
        <v>6.4</v>
      </c>
      <c r="E114" s="35">
        <v>10.3</v>
      </c>
      <c r="F114" s="35">
        <v>14.3</v>
      </c>
      <c r="G114" s="35">
        <v>19.899999999999999</v>
      </c>
      <c r="H114" s="35">
        <v>49.8</v>
      </c>
      <c r="I114" s="35"/>
      <c r="J114" s="35">
        <v>13.7</v>
      </c>
      <c r="K114" s="35">
        <v>9.3000000000000007</v>
      </c>
      <c r="L114" s="35">
        <v>11.7</v>
      </c>
      <c r="M114" s="35">
        <v>15.1</v>
      </c>
      <c r="O114" s="19">
        <f t="shared" si="4"/>
        <v>0.151</v>
      </c>
    </row>
    <row r="115" spans="1:15" ht="15" customHeight="1" x14ac:dyDescent="0.25">
      <c r="A115" s="36">
        <v>2006</v>
      </c>
      <c r="B115" s="34">
        <v>100</v>
      </c>
      <c r="C115" s="35"/>
      <c r="D115" s="35">
        <v>6.2</v>
      </c>
      <c r="E115" s="35">
        <v>10.199999999999999</v>
      </c>
      <c r="F115" s="35">
        <v>14.2</v>
      </c>
      <c r="G115" s="35">
        <v>19.7</v>
      </c>
      <c r="H115" s="35">
        <v>50.5</v>
      </c>
      <c r="I115" s="35"/>
      <c r="J115" s="35">
        <v>13.7</v>
      </c>
      <c r="K115" s="35">
        <v>9.1999999999999993</v>
      </c>
      <c r="L115" s="35">
        <v>11.8</v>
      </c>
      <c r="M115" s="35">
        <v>15.9</v>
      </c>
      <c r="O115" s="19">
        <f t="shared" si="4"/>
        <v>0.159</v>
      </c>
    </row>
    <row r="116" spans="1:15" ht="15" customHeight="1" x14ac:dyDescent="0.25">
      <c r="A116" s="36">
        <v>2007</v>
      </c>
      <c r="B116" s="34">
        <v>100</v>
      </c>
      <c r="C116" s="35"/>
      <c r="D116" s="35">
        <v>6.4</v>
      </c>
      <c r="E116" s="35">
        <v>10.199999999999999</v>
      </c>
      <c r="F116" s="35">
        <v>14</v>
      </c>
      <c r="G116" s="35">
        <v>19.399999999999999</v>
      </c>
      <c r="H116" s="35">
        <v>50.9</v>
      </c>
      <c r="I116" s="35"/>
      <c r="J116" s="35">
        <v>13.5</v>
      </c>
      <c r="K116" s="35">
        <v>9.1</v>
      </c>
      <c r="L116" s="35">
        <v>11.7</v>
      </c>
      <c r="M116" s="35">
        <v>16.600000000000001</v>
      </c>
      <c r="O116" s="19">
        <f t="shared" si="4"/>
        <v>0.16600000000000001</v>
      </c>
    </row>
    <row r="117" spans="1:15" ht="15" customHeight="1" x14ac:dyDescent="0.25">
      <c r="A117" s="36">
        <v>2008</v>
      </c>
      <c r="B117" s="34">
        <v>100</v>
      </c>
      <c r="C117" s="35"/>
      <c r="D117" s="35">
        <v>6.9</v>
      </c>
      <c r="E117" s="35">
        <v>10.9</v>
      </c>
      <c r="F117" s="35">
        <v>14.8</v>
      </c>
      <c r="G117" s="35">
        <v>20.399999999999999</v>
      </c>
      <c r="H117" s="35">
        <v>48.5</v>
      </c>
      <c r="I117" s="35"/>
      <c r="J117" s="35">
        <v>13.9</v>
      </c>
      <c r="K117" s="35">
        <v>9.3000000000000007</v>
      </c>
      <c r="L117" s="35">
        <v>11.4</v>
      </c>
      <c r="M117" s="35">
        <v>13.9</v>
      </c>
      <c r="O117" s="19">
        <f t="shared" si="4"/>
        <v>0.13900000000000001</v>
      </c>
    </row>
    <row r="118" spans="1:15" ht="15" customHeight="1" x14ac:dyDescent="0.25">
      <c r="A118" s="36">
        <v>2009</v>
      </c>
      <c r="B118" s="34">
        <v>100</v>
      </c>
      <c r="C118" s="35"/>
      <c r="D118" s="35">
        <v>7.1</v>
      </c>
      <c r="E118" s="35">
        <v>11.4</v>
      </c>
      <c r="F118" s="35">
        <v>15.4</v>
      </c>
      <c r="G118" s="35">
        <v>21.3</v>
      </c>
      <c r="H118" s="35">
        <v>46.6</v>
      </c>
      <c r="I118" s="35"/>
      <c r="J118" s="35">
        <v>14.5</v>
      </c>
      <c r="K118" s="35">
        <v>9.5</v>
      </c>
      <c r="L118" s="35">
        <v>11.3</v>
      </c>
      <c r="M118" s="35">
        <v>11.3</v>
      </c>
      <c r="O118" s="19">
        <f t="shared" si="4"/>
        <v>0.113</v>
      </c>
    </row>
    <row r="119" spans="1:15" ht="15" customHeight="1" x14ac:dyDescent="0.25">
      <c r="A119" s="36">
        <v>2010</v>
      </c>
      <c r="B119" s="34">
        <v>100</v>
      </c>
      <c r="C119" s="35"/>
      <c r="D119" s="35">
        <v>7.1</v>
      </c>
      <c r="E119" s="35">
        <v>11.2</v>
      </c>
      <c r="F119" s="35">
        <v>15.2</v>
      </c>
      <c r="G119" s="35">
        <v>20.7</v>
      </c>
      <c r="H119" s="35">
        <v>47.4</v>
      </c>
      <c r="I119" s="35"/>
      <c r="J119" s="35">
        <v>14.1</v>
      </c>
      <c r="K119" s="35">
        <v>9.4</v>
      </c>
      <c r="L119" s="35">
        <v>11.3</v>
      </c>
      <c r="M119" s="35">
        <v>12.6</v>
      </c>
      <c r="O119" s="19">
        <f t="shared" si="4"/>
        <v>0.126</v>
      </c>
    </row>
    <row r="120" spans="1:15" ht="15" customHeight="1" x14ac:dyDescent="0.25">
      <c r="A120" s="36">
        <v>2011</v>
      </c>
      <c r="B120" s="34">
        <v>100</v>
      </c>
      <c r="C120" s="35"/>
      <c r="D120" s="35">
        <v>7.1</v>
      </c>
      <c r="E120" s="35">
        <v>11.1</v>
      </c>
      <c r="F120" s="35">
        <v>15</v>
      </c>
      <c r="G120" s="35">
        <v>20.7</v>
      </c>
      <c r="H120" s="35">
        <v>47.7</v>
      </c>
      <c r="I120" s="35"/>
      <c r="J120" s="35">
        <v>14.2</v>
      </c>
      <c r="K120" s="35">
        <v>9.5</v>
      </c>
      <c r="L120" s="35">
        <v>11.5</v>
      </c>
      <c r="M120" s="35">
        <v>12.5</v>
      </c>
      <c r="O120" s="19">
        <f t="shared" si="4"/>
        <v>0.125</v>
      </c>
    </row>
    <row r="121" spans="1:15" ht="15" customHeight="1" x14ac:dyDescent="0.25">
      <c r="A121" s="36">
        <v>2012</v>
      </c>
      <c r="B121" s="34">
        <v>100</v>
      </c>
      <c r="C121" s="35"/>
      <c r="D121" s="35">
        <v>6.7</v>
      </c>
      <c r="E121" s="35">
        <v>10.6</v>
      </c>
      <c r="F121" s="35">
        <v>14.4</v>
      </c>
      <c r="G121" s="35">
        <v>20.100000000000001</v>
      </c>
      <c r="H121" s="35">
        <v>49.7</v>
      </c>
      <c r="I121" s="35"/>
      <c r="J121" s="35">
        <v>13.9</v>
      </c>
      <c r="K121" s="35">
        <v>9.3000000000000007</v>
      </c>
      <c r="L121" s="35">
        <v>11.6</v>
      </c>
      <c r="M121" s="35">
        <v>14.9</v>
      </c>
      <c r="O121" s="19">
        <f t="shared" si="4"/>
        <v>0.14899999999999999</v>
      </c>
    </row>
    <row r="122" spans="1:15" ht="15" customHeight="1" x14ac:dyDescent="0.25">
      <c r="A122" s="36">
        <v>2013</v>
      </c>
      <c r="B122" s="34">
        <v>100</v>
      </c>
      <c r="C122" s="35"/>
      <c r="D122" s="35">
        <v>7.1</v>
      </c>
      <c r="E122" s="35">
        <v>11</v>
      </c>
      <c r="F122" s="35">
        <v>14.9</v>
      </c>
      <c r="G122" s="35">
        <v>20.7</v>
      </c>
      <c r="H122" s="35">
        <v>47.9</v>
      </c>
      <c r="I122" s="35"/>
      <c r="J122" s="35">
        <v>14.4</v>
      </c>
      <c r="K122" s="35">
        <v>9.5</v>
      </c>
      <c r="L122" s="35">
        <v>11.8</v>
      </c>
      <c r="M122" s="35">
        <v>12.3</v>
      </c>
      <c r="O122" s="19">
        <f t="shared" si="4"/>
        <v>0.12300000000000001</v>
      </c>
    </row>
    <row r="123" spans="1:15" ht="15" customHeight="1" x14ac:dyDescent="0.25">
      <c r="A123" s="36">
        <v>2014</v>
      </c>
      <c r="B123" s="34">
        <v>100</v>
      </c>
      <c r="C123" s="35"/>
      <c r="D123" s="35">
        <v>7.1</v>
      </c>
      <c r="E123" s="35">
        <v>10.9</v>
      </c>
      <c r="F123" s="35">
        <v>14.5</v>
      </c>
      <c r="G123" s="35">
        <v>20.399999999999999</v>
      </c>
      <c r="H123" s="35">
        <v>48.6</v>
      </c>
      <c r="I123" s="35"/>
      <c r="J123" s="35">
        <v>14</v>
      </c>
      <c r="K123" s="35">
        <v>9.5</v>
      </c>
      <c r="L123" s="35">
        <v>11.8</v>
      </c>
      <c r="M123" s="35">
        <v>13.3</v>
      </c>
      <c r="O123" s="19">
        <f t="shared" si="4"/>
        <v>0.13300000000000001</v>
      </c>
    </row>
    <row r="124" spans="1:15" ht="15" customHeight="1" x14ac:dyDescent="0.25">
      <c r="A124" s="24">
        <v>2015</v>
      </c>
      <c r="B124" s="37">
        <v>100</v>
      </c>
      <c r="C124" s="38"/>
      <c r="D124" s="38">
        <v>7.3</v>
      </c>
      <c r="E124" s="38">
        <v>11</v>
      </c>
      <c r="F124" s="38">
        <v>14.7</v>
      </c>
      <c r="G124" s="38">
        <v>20.3</v>
      </c>
      <c r="H124" s="38">
        <v>48.3</v>
      </c>
      <c r="I124" s="38"/>
      <c r="J124" s="38">
        <v>14</v>
      </c>
      <c r="K124" s="38">
        <v>9.4</v>
      </c>
      <c r="L124" s="38">
        <v>11.7</v>
      </c>
      <c r="M124" s="38">
        <v>13.2</v>
      </c>
      <c r="O124" s="19">
        <f t="shared" si="4"/>
        <v>0.13200000000000001</v>
      </c>
    </row>
    <row r="125" spans="1:15" ht="15" customHeight="1" x14ac:dyDescent="0.25">
      <c r="A125" s="36"/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5" ht="15" customHeight="1" x14ac:dyDescent="0.25">
      <c r="A126" s="36" t="s">
        <v>49</v>
      </c>
      <c r="B126" s="31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5" ht="15" customHeight="1" x14ac:dyDescent="0.25">
      <c r="A127" s="24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</row>
    <row r="128" spans="1:15" ht="15" customHeight="1" x14ac:dyDescent="0.25">
      <c r="A128" s="36"/>
      <c r="B128" s="31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26" ht="15" customHeight="1" x14ac:dyDescent="0.3">
      <c r="A129" s="191"/>
      <c r="B129" s="191"/>
      <c r="C129" s="191"/>
      <c r="D129" s="32"/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26" ht="15" customHeight="1" x14ac:dyDescent="0.25">
      <c r="A130" s="18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Y130" s="33"/>
      <c r="Z130" s="33"/>
    </row>
    <row r="131" spans="1:26" ht="15" customHeight="1" x14ac:dyDescent="0.25">
      <c r="A131" s="18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Y131" s="33"/>
      <c r="Z131" s="33"/>
    </row>
    <row r="132" spans="1:26" ht="15" customHeight="1" x14ac:dyDescent="0.25">
      <c r="A132" s="18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Y132" s="33"/>
      <c r="Z132" s="33"/>
    </row>
    <row r="133" spans="1:26" ht="15" customHeight="1" x14ac:dyDescent="0.25">
      <c r="A133" s="18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Y133" s="33"/>
      <c r="Z133" s="33"/>
    </row>
    <row r="134" spans="1:26" ht="15" customHeight="1" x14ac:dyDescent="0.25">
      <c r="A134" s="18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Y134" s="33"/>
      <c r="Z134" s="33"/>
    </row>
    <row r="135" spans="1:26" ht="15" customHeight="1" x14ac:dyDescent="0.25">
      <c r="A135" s="18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Y135" s="33"/>
      <c r="Z135" s="33"/>
    </row>
    <row r="136" spans="1:26" ht="15" customHeight="1" x14ac:dyDescent="0.25">
      <c r="A136" s="18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Y136" s="33"/>
      <c r="Z136" s="33"/>
    </row>
    <row r="137" spans="1:26" ht="15" customHeight="1" x14ac:dyDescent="0.25">
      <c r="A137" s="18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Y137" s="33"/>
      <c r="Z137" s="33"/>
    </row>
    <row r="138" spans="1:26" ht="15" customHeight="1" x14ac:dyDescent="0.25">
      <c r="A138" s="18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Y138" s="33"/>
      <c r="Z138" s="33"/>
    </row>
    <row r="139" spans="1:26" ht="15" customHeight="1" x14ac:dyDescent="0.25">
      <c r="A139" s="18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Y139" s="33"/>
      <c r="Z139" s="33"/>
    </row>
    <row r="140" spans="1:26" ht="15" customHeight="1" x14ac:dyDescent="0.25">
      <c r="A140" s="18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Y140" s="33"/>
      <c r="Z140" s="33"/>
    </row>
    <row r="141" spans="1:26" ht="15" customHeight="1" x14ac:dyDescent="0.25">
      <c r="A141" s="18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Y141" s="33"/>
      <c r="Z141" s="33"/>
    </row>
    <row r="142" spans="1:26" ht="15" customHeight="1" x14ac:dyDescent="0.25">
      <c r="A142" s="18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Y142" s="33"/>
      <c r="Z142" s="33"/>
    </row>
    <row r="143" spans="1:26" ht="15" customHeight="1" x14ac:dyDescent="0.25">
      <c r="A143" s="18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Y143" s="33"/>
      <c r="Z143" s="33"/>
    </row>
    <row r="144" spans="1:26" ht="15" customHeight="1" x14ac:dyDescent="0.25">
      <c r="A144" s="18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Y144" s="33"/>
      <c r="Z144" s="33"/>
    </row>
    <row r="145" spans="1:26" ht="15" customHeight="1" x14ac:dyDescent="0.25">
      <c r="A145" s="18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Y145" s="33"/>
      <c r="Z145" s="33"/>
    </row>
    <row r="146" spans="1:26" ht="15" customHeight="1" x14ac:dyDescent="0.25">
      <c r="A146" s="18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Y146" s="33"/>
      <c r="Z146" s="33"/>
    </row>
    <row r="147" spans="1:26" ht="15" customHeight="1" x14ac:dyDescent="0.25">
      <c r="A147" s="18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Y147" s="33"/>
      <c r="Z147" s="33"/>
    </row>
    <row r="148" spans="1:26" ht="15" customHeight="1" x14ac:dyDescent="0.25">
      <c r="A148" s="18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Y148" s="33"/>
      <c r="Z148" s="33"/>
    </row>
    <row r="149" spans="1:26" ht="15" customHeight="1" x14ac:dyDescent="0.25">
      <c r="A149" s="18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Y149" s="33"/>
      <c r="Z149" s="33"/>
    </row>
    <row r="150" spans="1:26" ht="15" customHeight="1" x14ac:dyDescent="0.25">
      <c r="A150" s="18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Y150" s="33"/>
      <c r="Z150" s="33"/>
    </row>
    <row r="151" spans="1:26" ht="15" customHeight="1" x14ac:dyDescent="0.25">
      <c r="A151" s="18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Y151" s="33"/>
      <c r="Z151" s="33"/>
    </row>
  </sheetData>
  <mergeCells count="4">
    <mergeCell ref="B9:M9"/>
    <mergeCell ref="B48:M48"/>
    <mergeCell ref="B87:M87"/>
    <mergeCell ref="A129:C129"/>
  </mergeCells>
  <hyperlinks>
    <hyperlink ref="A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C15" sqref="C15"/>
    </sheetView>
  </sheetViews>
  <sheetFormatPr defaultRowHeight="14.4" x14ac:dyDescent="0.3"/>
  <cols>
    <col min="1" max="1" width="27.109375" customWidth="1"/>
    <col min="2" max="2" width="5.109375" customWidth="1"/>
    <col min="3" max="3" width="5.33203125" customWidth="1"/>
    <col min="4" max="4" width="5" hidden="1" customWidth="1"/>
    <col min="5" max="5" width="0.88671875" customWidth="1"/>
    <col min="6" max="6" width="6.6640625" customWidth="1"/>
    <col min="7" max="7" width="7.33203125" customWidth="1"/>
    <col min="8" max="8" width="5" hidden="1" customWidth="1"/>
    <col min="9" max="9" width="6.88671875" hidden="1" customWidth="1"/>
  </cols>
  <sheetData>
    <row r="1" spans="1:11" x14ac:dyDescent="0.3">
      <c r="A1" s="92" t="s">
        <v>116</v>
      </c>
    </row>
    <row r="2" spans="1:11" ht="15" thickBot="1" x14ac:dyDescent="0.35">
      <c r="I2" s="89"/>
    </row>
    <row r="3" spans="1:11" ht="14.25" customHeight="1" thickTop="1" x14ac:dyDescent="0.3">
      <c r="A3" s="140"/>
      <c r="B3" s="176" t="s">
        <v>53</v>
      </c>
      <c r="C3" s="176"/>
      <c r="D3" s="176"/>
      <c r="E3" s="141"/>
      <c r="F3" s="176" t="s">
        <v>54</v>
      </c>
      <c r="G3" s="176"/>
      <c r="H3" s="176"/>
      <c r="I3" s="111"/>
    </row>
    <row r="4" spans="1:11" ht="12" customHeight="1" x14ac:dyDescent="0.3">
      <c r="A4" s="142"/>
      <c r="B4" s="60">
        <v>1979</v>
      </c>
      <c r="C4" s="60">
        <v>2014</v>
      </c>
      <c r="D4" s="143" t="s">
        <v>119</v>
      </c>
      <c r="E4" s="60"/>
      <c r="F4" s="60">
        <v>1979</v>
      </c>
      <c r="G4" s="60">
        <v>2014</v>
      </c>
      <c r="H4" s="143" t="s">
        <v>119</v>
      </c>
      <c r="I4" s="112" t="s">
        <v>119</v>
      </c>
    </row>
    <row r="5" spans="1:11" s="63" customFormat="1" ht="12" customHeight="1" x14ac:dyDescent="0.3">
      <c r="A5" s="178" t="s">
        <v>138</v>
      </c>
      <c r="B5" s="178"/>
      <c r="C5" s="178"/>
      <c r="D5" s="178"/>
      <c r="E5" s="51"/>
      <c r="F5" s="144"/>
      <c r="G5" s="144"/>
      <c r="H5" s="144"/>
      <c r="I5" s="118"/>
    </row>
    <row r="6" spans="1:11" s="63" customFormat="1" ht="12.75" customHeight="1" x14ac:dyDescent="0.3">
      <c r="A6" s="57" t="s">
        <v>110</v>
      </c>
      <c r="B6" s="145">
        <f>Decomp1979!B19</f>
        <v>9.9496414627073335</v>
      </c>
      <c r="C6" s="145">
        <f>Decomp2014!B19</f>
        <v>21.817532925170731</v>
      </c>
      <c r="D6" s="146" t="str">
        <f>CONCATENATE("+",ROUND((C6-B6),1))</f>
        <v>+11.9</v>
      </c>
      <c r="E6" s="51"/>
      <c r="F6" s="145">
        <f>B6</f>
        <v>9.9496414627073335</v>
      </c>
      <c r="G6" s="145">
        <f>C6</f>
        <v>21.817532925170731</v>
      </c>
      <c r="H6" s="146" t="str">
        <f>CONCATENATE("+",ROUND((G6-F6),1))</f>
        <v>+11.9</v>
      </c>
      <c r="I6" s="118"/>
    </row>
    <row r="7" spans="1:11" s="63" customFormat="1" ht="12.75" customHeight="1" x14ac:dyDescent="0.3">
      <c r="A7" s="57" t="s">
        <v>160</v>
      </c>
      <c r="B7" s="145">
        <f>B8-B6</f>
        <v>-0.94964146270733352</v>
      </c>
      <c r="C7" s="145">
        <f>C8-C6</f>
        <v>-5.1175329251707318</v>
      </c>
      <c r="D7" s="146" t="str">
        <f>CONCATENATE("  ",ROUND((C7-B7),1))</f>
        <v xml:space="preserve">  -4.2</v>
      </c>
      <c r="E7" s="51"/>
      <c r="F7" s="145">
        <f>F8-F6</f>
        <v>-0.44964146270733352</v>
      </c>
      <c r="G7" s="51">
        <f>Decomp2014!D20</f>
        <v>-8.6807104003416864</v>
      </c>
      <c r="H7" s="51" t="str">
        <f>CONCATENATE("  ",ROUND((H8-H6),1),".0")</f>
        <v xml:space="preserve">  -8.3.0</v>
      </c>
      <c r="I7" s="118"/>
    </row>
    <row r="8" spans="1:11" s="63" customFormat="1" ht="12.75" customHeight="1" x14ac:dyDescent="0.3">
      <c r="A8" s="57" t="s">
        <v>63</v>
      </c>
      <c r="B8" s="145" t="str">
        <f>CONCATENATE(" ",ROUND(Decomp1979!B21,1),".0")</f>
        <v xml:space="preserve"> 9.0</v>
      </c>
      <c r="C8" s="145">
        <f>Decomp2014!B21</f>
        <v>16.7</v>
      </c>
      <c r="D8" s="147" t="str">
        <f>CONCATENATE(" +",ROUND((C8-B8),1))</f>
        <v xml:space="preserve"> +7.7</v>
      </c>
      <c r="E8" s="59"/>
      <c r="F8" s="51" t="str">
        <f>CONCATENATE(" ",ROUND(Decomp1979!D21,1))</f>
        <v xml:space="preserve"> 9.5</v>
      </c>
      <c r="G8" s="145">
        <f>Decomp2014!D21</f>
        <v>13.136822524829045</v>
      </c>
      <c r="H8" s="147" t="str">
        <f>CONCATENATE("  +",ROUND((G8-F8),1))</f>
        <v xml:space="preserve">  +3.6</v>
      </c>
      <c r="I8" s="118"/>
      <c r="J8" s="50"/>
      <c r="K8" s="50"/>
    </row>
    <row r="9" spans="1:11" s="63" customFormat="1" ht="9.75" customHeight="1" x14ac:dyDescent="0.3">
      <c r="A9" s="148"/>
      <c r="B9" s="59"/>
      <c r="C9" s="59"/>
      <c r="D9" s="149"/>
      <c r="E9" s="59"/>
      <c r="F9" s="59"/>
      <c r="G9" s="59"/>
      <c r="H9" s="149"/>
      <c r="I9" s="118"/>
    </row>
    <row r="10" spans="1:11" ht="12" customHeight="1" x14ac:dyDescent="0.3">
      <c r="A10" s="177" t="s">
        <v>139</v>
      </c>
      <c r="B10" s="177"/>
      <c r="C10" s="177"/>
      <c r="D10" s="177"/>
      <c r="E10" s="148"/>
      <c r="F10" s="148"/>
      <c r="G10" s="148"/>
      <c r="H10" s="148"/>
      <c r="I10" s="113"/>
    </row>
    <row r="11" spans="1:11" ht="12.75" customHeight="1" x14ac:dyDescent="0.3">
      <c r="A11" s="150" t="s">
        <v>117</v>
      </c>
      <c r="B11" s="145">
        <f>Decomp1979!B5</f>
        <v>-0.91962506888745921</v>
      </c>
      <c r="C11" s="145">
        <f>Decomp2014!B5</f>
        <v>-2.8398954342463227</v>
      </c>
      <c r="D11" s="144">
        <f>C11-B11</f>
        <v>-1.9202703653588635</v>
      </c>
      <c r="E11" s="151"/>
      <c r="F11" s="145">
        <f>Decomp1979!D5</f>
        <v>-0.92085788188588147</v>
      </c>
      <c r="G11" s="145">
        <f>Decomp2014!D5</f>
        <v>-2.1547870853342985</v>
      </c>
      <c r="H11" s="144">
        <f>G11-F11</f>
        <v>-1.2339292034484171</v>
      </c>
      <c r="I11" s="83" t="e">
        <f>#REF!-#REF!</f>
        <v>#REF!</v>
      </c>
      <c r="J11" s="50"/>
    </row>
    <row r="12" spans="1:11" s="63" customFormat="1" ht="12.75" customHeight="1" x14ac:dyDescent="0.3">
      <c r="A12" s="152" t="s">
        <v>144</v>
      </c>
      <c r="B12" s="145">
        <f>Decomp1979!B6</f>
        <v>-0.64313847090637566</v>
      </c>
      <c r="C12" s="145">
        <f>Decomp2014!B6</f>
        <v>-2.0080535052950736</v>
      </c>
      <c r="D12" s="144">
        <f t="shared" ref="D12:D15" si="0">C12-B12</f>
        <v>-1.364915034388698</v>
      </c>
      <c r="E12" s="151"/>
      <c r="F12" s="145">
        <f>Decomp1979!D6</f>
        <v>-0.73925490173541775</v>
      </c>
      <c r="G12" s="145">
        <f>Decomp2014!D6</f>
        <v>-2.3571939547772551</v>
      </c>
      <c r="H12" s="144"/>
      <c r="I12" s="83"/>
      <c r="J12" s="50"/>
    </row>
    <row r="13" spans="1:11" s="63" customFormat="1" ht="12.75" customHeight="1" x14ac:dyDescent="0.3">
      <c r="A13" s="152" t="s">
        <v>168</v>
      </c>
      <c r="B13" s="145">
        <f>Decomp1979!B7</f>
        <v>-0.27146613718059953</v>
      </c>
      <c r="C13" s="145">
        <f>Decomp2014!B7</f>
        <v>-0.58400888328062805</v>
      </c>
      <c r="D13" s="144">
        <f t="shared" si="0"/>
        <v>-0.31254274610002852</v>
      </c>
      <c r="E13" s="151"/>
      <c r="F13" s="145">
        <f>Decomp1979!D7</f>
        <v>-0.26238701308801105</v>
      </c>
      <c r="G13" s="145">
        <f>Decomp2014!D7</f>
        <v>-0.98017454793573577</v>
      </c>
      <c r="H13" s="144"/>
      <c r="I13" s="83"/>
      <c r="J13" s="50"/>
      <c r="K13" s="50"/>
    </row>
    <row r="14" spans="1:11" s="63" customFormat="1" ht="12.75" customHeight="1" x14ac:dyDescent="0.3">
      <c r="A14" s="152" t="s">
        <v>165</v>
      </c>
      <c r="B14" s="145">
        <f>Decomp1979!B8</f>
        <v>0.80397727438406896</v>
      </c>
      <c r="C14" s="145">
        <f>Decomp2014!B8</f>
        <v>0.89338683433729926</v>
      </c>
      <c r="D14" s="144">
        <f t="shared" si="0"/>
        <v>8.94095599532303E-2</v>
      </c>
      <c r="E14" s="151"/>
      <c r="F14" s="145">
        <f>Decomp1979!D8</f>
        <v>0.37088037819912856</v>
      </c>
      <c r="G14" s="145">
        <f>Decomp2014!D8</f>
        <v>0.18347347677932646</v>
      </c>
      <c r="H14" s="144">
        <f t="shared" ref="H14" si="1">G14-F14</f>
        <v>-0.1874069014198021</v>
      </c>
      <c r="I14" s="83" t="e">
        <f>#REF!-#REF!</f>
        <v>#REF!</v>
      </c>
      <c r="J14" s="50"/>
    </row>
    <row r="15" spans="1:11" ht="12.75" customHeight="1" x14ac:dyDescent="0.3">
      <c r="A15" s="152" t="s">
        <v>169</v>
      </c>
      <c r="B15" s="145">
        <f>Decomp1979!B9</f>
        <v>-0.20743078700746942</v>
      </c>
      <c r="C15" s="145">
        <f>Decomp2014!B9</f>
        <v>-0.4894091467201207</v>
      </c>
      <c r="D15" s="144">
        <f t="shared" si="0"/>
        <v>-0.28197835971265128</v>
      </c>
      <c r="E15" s="151"/>
      <c r="F15" s="145">
        <f>Decomp1979!D9</f>
        <v>-0.42662859391777275</v>
      </c>
      <c r="G15" s="145">
        <f>Decomp2014!D9</f>
        <v>-0.9489756712348818</v>
      </c>
      <c r="H15" s="144">
        <f t="shared" ref="H15:H21" si="2">G15-F15</f>
        <v>-0.52234707731710905</v>
      </c>
      <c r="I15" s="83" t="e">
        <f>#REF!-#REF!</f>
        <v>#REF!</v>
      </c>
      <c r="J15" s="50"/>
    </row>
    <row r="16" spans="1:11" ht="12.75" customHeight="1" x14ac:dyDescent="0.3">
      <c r="A16" s="152" t="s">
        <v>161</v>
      </c>
      <c r="B16" s="145" t="s">
        <v>55</v>
      </c>
      <c r="C16" s="145">
        <f>Decomp2014!B10</f>
        <v>-0.23426495294620153</v>
      </c>
      <c r="D16" s="144">
        <f>C16</f>
        <v>-0.23426495294620153</v>
      </c>
      <c r="E16" s="51"/>
      <c r="F16" s="145">
        <f>Decomp1979!D10</f>
        <v>-0.10439298625998195</v>
      </c>
      <c r="G16" s="145">
        <f>Decomp2014!D10</f>
        <v>-0.13993081035359545</v>
      </c>
      <c r="H16" s="144">
        <f t="shared" si="2"/>
        <v>-3.5537824093613501E-2</v>
      </c>
      <c r="I16" s="83" t="e">
        <f>#REF!-#REF!</f>
        <v>#REF!</v>
      </c>
      <c r="J16" s="50"/>
    </row>
    <row r="17" spans="1:11" ht="12.75" customHeight="1" x14ac:dyDescent="0.3">
      <c r="A17" s="152" t="s">
        <v>155</v>
      </c>
      <c r="B17" s="145">
        <f>Decomp1979!B11</f>
        <v>0.25689092618910792</v>
      </c>
      <c r="C17" s="145">
        <f>Decomp2014!B11</f>
        <v>0.14015971050230291</v>
      </c>
      <c r="D17" s="144">
        <f>C17-Decomp1979!B11</f>
        <v>-0.116731215686805</v>
      </c>
      <c r="E17" s="51"/>
      <c r="F17" s="145">
        <f>Decomp1979!D11</f>
        <v>1.0100231518208078</v>
      </c>
      <c r="G17" s="145">
        <f>Decomp2014!D11</f>
        <v>8.0764685145702231E-3</v>
      </c>
      <c r="H17" s="144">
        <f t="shared" si="2"/>
        <v>-1.0019466833062376</v>
      </c>
      <c r="I17" s="83" t="e">
        <f>#REF!-#REF!</f>
        <v>#REF!</v>
      </c>
      <c r="J17" s="50"/>
    </row>
    <row r="18" spans="1:11" ht="12.75" customHeight="1" x14ac:dyDescent="0.3">
      <c r="A18" s="152" t="s">
        <v>154</v>
      </c>
      <c r="B18" s="145" t="s">
        <v>55</v>
      </c>
      <c r="C18" s="145" t="s">
        <v>55</v>
      </c>
      <c r="D18" s="145" t="s">
        <v>55</v>
      </c>
      <c r="E18" s="51"/>
      <c r="F18" s="145">
        <f>Decomp1979!D12</f>
        <v>0.80828218286163889</v>
      </c>
      <c r="G18" s="145">
        <f>Decomp2014!D12</f>
        <v>-0.325882912792407</v>
      </c>
      <c r="H18" s="144">
        <f t="shared" si="2"/>
        <v>-1.1341650956540459</v>
      </c>
      <c r="I18" s="83" t="e">
        <f>#REF!-#REF!</f>
        <v>#REF!</v>
      </c>
      <c r="J18" s="50"/>
    </row>
    <row r="19" spans="1:11" ht="12.75" customHeight="1" x14ac:dyDescent="0.3">
      <c r="A19" s="152" t="s">
        <v>156</v>
      </c>
      <c r="B19" s="145" t="s">
        <v>55</v>
      </c>
      <c r="C19" s="145" t="s">
        <v>55</v>
      </c>
      <c r="D19" s="145" t="s">
        <v>55</v>
      </c>
      <c r="E19" s="51"/>
      <c r="F19" s="145">
        <f>Decomp1979!D13</f>
        <v>-0.11378345621332109</v>
      </c>
      <c r="G19" s="145">
        <f>Decomp2014!D13</f>
        <v>-0.11772631050115123</v>
      </c>
      <c r="H19" s="144">
        <f t="shared" si="2"/>
        <v>-3.9428542878301442E-3</v>
      </c>
      <c r="I19" s="83" t="e">
        <f>#REF!-#REF!</f>
        <v>#REF!</v>
      </c>
      <c r="J19" s="50"/>
      <c r="K19" s="50"/>
    </row>
    <row r="20" spans="1:11" ht="12.75" customHeight="1" x14ac:dyDescent="0.3">
      <c r="A20" s="152" t="s">
        <v>163</v>
      </c>
      <c r="B20" s="145" t="s">
        <v>55</v>
      </c>
      <c r="C20" s="145" t="s">
        <v>55</v>
      </c>
      <c r="D20" s="145" t="s">
        <v>55</v>
      </c>
      <c r="E20" s="59"/>
      <c r="F20" s="145">
        <f>Decomp1979!D14</f>
        <v>-1.291813137713941</v>
      </c>
      <c r="G20" s="145">
        <f>Decomp2014!D14</f>
        <v>-2.3624351128475727</v>
      </c>
      <c r="H20" s="144">
        <f t="shared" si="2"/>
        <v>-1.0706219751336317</v>
      </c>
      <c r="I20" s="83" t="e">
        <f>#REF!-#REF!</f>
        <v>#REF!</v>
      </c>
      <c r="J20" s="50"/>
    </row>
    <row r="21" spans="1:11" ht="12.75" customHeight="1" x14ac:dyDescent="0.3">
      <c r="A21" s="153" t="s">
        <v>164</v>
      </c>
      <c r="B21" s="154" t="s">
        <v>55</v>
      </c>
      <c r="C21" s="154" t="s">
        <v>55</v>
      </c>
      <c r="D21" s="154" t="s">
        <v>55</v>
      </c>
      <c r="E21" s="139"/>
      <c r="F21" s="154">
        <f>Decomp1979!D15</f>
        <v>1.1815947201726669</v>
      </c>
      <c r="G21" s="154">
        <f>Decomp2014!D15</f>
        <v>0.53110062400665292</v>
      </c>
      <c r="H21" s="139">
        <f t="shared" si="2"/>
        <v>-0.65049409616601395</v>
      </c>
      <c r="I21" s="83" t="e">
        <f>#REF!-#REF!</f>
        <v>#REF!</v>
      </c>
      <c r="J21" s="50"/>
    </row>
    <row r="22" spans="1:11" ht="8.25" customHeight="1" x14ac:dyDescent="0.3">
      <c r="A22" s="84"/>
      <c r="B22" s="78"/>
      <c r="C22" s="78"/>
      <c r="D22" s="78"/>
      <c r="E22" s="80"/>
      <c r="F22" s="78"/>
      <c r="G22" s="78"/>
      <c r="H22" s="78"/>
      <c r="I22" s="83"/>
    </row>
    <row r="23" spans="1:11" s="63" customFormat="1" ht="12.75" customHeight="1" x14ac:dyDescent="0.3">
      <c r="A23" s="94" t="s">
        <v>173</v>
      </c>
      <c r="B23" s="78"/>
      <c r="C23" s="78"/>
      <c r="D23" s="78"/>
      <c r="E23" s="80"/>
      <c r="F23" s="78"/>
      <c r="G23" s="78"/>
      <c r="H23" s="78"/>
      <c r="I23" s="83"/>
    </row>
    <row r="24" spans="1:11" x14ac:dyDescent="0.3">
      <c r="A24" s="94" t="s">
        <v>172</v>
      </c>
      <c r="F24" s="50"/>
      <c r="G24" s="50"/>
      <c r="J24" s="50"/>
    </row>
    <row r="25" spans="1:11" s="63" customFormat="1" x14ac:dyDescent="0.3">
      <c r="A25" s="94"/>
      <c r="F25" s="50"/>
      <c r="G25" s="50"/>
      <c r="J25" s="50"/>
    </row>
    <row r="26" spans="1:11" x14ac:dyDescent="0.3">
      <c r="B26" s="48"/>
      <c r="C26" s="48"/>
      <c r="D26" s="5"/>
      <c r="E26" s="5"/>
      <c r="F26" s="48"/>
      <c r="G26" s="48"/>
    </row>
    <row r="27" spans="1:11" x14ac:dyDescent="0.3">
      <c r="B27" s="48"/>
      <c r="C27" s="48"/>
      <c r="D27" s="48"/>
      <c r="E27" s="48"/>
      <c r="F27" s="48"/>
      <c r="G27" s="48"/>
    </row>
  </sheetData>
  <mergeCells count="4">
    <mergeCell ref="B3:D3"/>
    <mergeCell ref="F3:H3"/>
    <mergeCell ref="A10:D10"/>
    <mergeCell ref="A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85" zoomScaleNormal="85" workbookViewId="0">
      <selection activeCell="J9" sqref="J9"/>
    </sheetView>
  </sheetViews>
  <sheetFormatPr defaultRowHeight="14.4" x14ac:dyDescent="0.3"/>
  <cols>
    <col min="1" max="1" width="14.6640625" customWidth="1"/>
    <col min="2" max="2" width="15.5546875" customWidth="1"/>
    <col min="3" max="3" width="12.88671875" customWidth="1"/>
    <col min="4" max="4" width="19.33203125" customWidth="1"/>
    <col min="5" max="5" width="16.88671875" customWidth="1"/>
    <col min="6" max="6" width="18.33203125" customWidth="1"/>
    <col min="7" max="7" width="13.44140625" customWidth="1"/>
    <col min="8" max="8" width="9.5546875" customWidth="1"/>
    <col min="9" max="9" width="13" customWidth="1"/>
    <col min="10" max="10" width="25.109375" customWidth="1"/>
    <col min="11" max="11" width="11.44140625" customWidth="1"/>
    <col min="12" max="12" width="10.44140625" customWidth="1"/>
  </cols>
  <sheetData>
    <row r="1" spans="1:1" ht="18" x14ac:dyDescent="0.35">
      <c r="A1" s="133" t="s">
        <v>174</v>
      </c>
    </row>
    <row r="26" spans="2:14" ht="20.25" customHeight="1" x14ac:dyDescent="0.3">
      <c r="B26" s="46"/>
      <c r="C26" s="46"/>
      <c r="D26" s="46"/>
      <c r="E26" s="46"/>
      <c r="F26" s="46"/>
      <c r="G26" s="46"/>
      <c r="H26" s="46"/>
      <c r="I26" s="46"/>
      <c r="J26" s="46"/>
      <c r="L26" s="46"/>
      <c r="M26" s="46"/>
      <c r="N26" s="4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zoomScale="85" zoomScaleNormal="85" workbookViewId="0">
      <selection activeCell="V18" sqref="V18"/>
    </sheetView>
  </sheetViews>
  <sheetFormatPr defaultColWidth="9.109375" defaultRowHeight="14.4" x14ac:dyDescent="0.3"/>
  <cols>
    <col min="1" max="1" width="28.88671875" style="63" customWidth="1"/>
    <col min="2" max="2" width="9.33203125" style="63" customWidth="1"/>
    <col min="3" max="3" width="9.6640625" style="63" customWidth="1"/>
    <col min="4" max="4" width="7.88671875" style="63" customWidth="1"/>
    <col min="5" max="5" width="10.6640625" style="63" customWidth="1"/>
    <col min="6" max="6" width="11.44140625" style="63" customWidth="1"/>
    <col min="7" max="7" width="10.88671875" style="63" customWidth="1"/>
    <col min="8" max="8" width="8.6640625" style="63" customWidth="1"/>
    <col min="9" max="9" width="10.5546875" style="63" customWidth="1"/>
    <col min="10" max="10" width="11.33203125" style="63" customWidth="1"/>
    <col min="11" max="11" width="10.44140625" style="63" customWidth="1"/>
    <col min="12" max="12" width="13.33203125" style="63" customWidth="1"/>
    <col min="13" max="13" width="3.33203125" style="63" customWidth="1"/>
    <col min="14" max="14" width="11.6640625" style="63" customWidth="1"/>
    <col min="15" max="15" width="9.44140625" style="63" customWidth="1"/>
    <col min="16" max="16" width="10.33203125" style="63" customWidth="1"/>
    <col min="17" max="17" width="7.33203125" style="63" customWidth="1"/>
    <col min="18" max="16384" width="9.109375" style="63"/>
  </cols>
  <sheetData>
    <row r="1" spans="1:19" ht="15.6" x14ac:dyDescent="0.3">
      <c r="A1" s="1" t="s">
        <v>114</v>
      </c>
    </row>
    <row r="2" spans="1:19" x14ac:dyDescent="0.3">
      <c r="A2" s="4"/>
      <c r="B2" s="156"/>
      <c r="C2" s="157"/>
      <c r="D2" s="4"/>
      <c r="E2" s="119"/>
      <c r="F2" s="119"/>
      <c r="G2" s="119"/>
      <c r="H2" s="119"/>
    </row>
    <row r="3" spans="1:19" x14ac:dyDescent="0.3">
      <c r="A3" s="56"/>
      <c r="B3" s="158" t="s">
        <v>53</v>
      </c>
      <c r="C3" s="159"/>
      <c r="D3" s="158" t="s">
        <v>52</v>
      </c>
      <c r="F3" s="67"/>
      <c r="G3" s="67"/>
      <c r="H3" s="120"/>
      <c r="L3" s="67"/>
    </row>
    <row r="4" spans="1:19" x14ac:dyDescent="0.3">
      <c r="A4" s="76" t="s">
        <v>108</v>
      </c>
      <c r="B4" s="55"/>
      <c r="C4" s="55"/>
      <c r="D4" s="55"/>
      <c r="F4" s="67"/>
      <c r="G4" s="67"/>
      <c r="H4" s="115"/>
      <c r="L4" s="67"/>
    </row>
    <row r="5" spans="1:19" ht="13.5" customHeight="1" x14ac:dyDescent="0.3">
      <c r="A5" s="77" t="s">
        <v>112</v>
      </c>
      <c r="B5" s="78">
        <f t="shared" ref="B5:B11" si="0">O29-O28</f>
        <v>-0.91962506888745921</v>
      </c>
      <c r="C5" s="79"/>
      <c r="D5" s="78">
        <f t="shared" ref="D5:D15" si="1">O43-O42</f>
        <v>-0.92085788188588147</v>
      </c>
      <c r="E5" s="5"/>
      <c r="F5" s="5"/>
      <c r="G5" s="5"/>
      <c r="H5" s="79"/>
      <c r="L5" s="68"/>
      <c r="M5" s="50"/>
      <c r="N5" s="50"/>
      <c r="O5" s="50"/>
      <c r="P5" s="50"/>
      <c r="Q5" s="50"/>
      <c r="S5" s="76"/>
    </row>
    <row r="6" spans="1:19" ht="13.5" customHeight="1" x14ac:dyDescent="0.3">
      <c r="A6" s="76" t="s">
        <v>93</v>
      </c>
      <c r="B6" s="78">
        <f t="shared" si="0"/>
        <v>-0.64313847090637566</v>
      </c>
      <c r="C6" s="79"/>
      <c r="D6" s="78">
        <f t="shared" si="1"/>
        <v>-0.73925490173541775</v>
      </c>
      <c r="E6" s="5"/>
      <c r="F6" s="124"/>
      <c r="G6" s="124"/>
      <c r="H6" s="79"/>
      <c r="L6" s="68"/>
      <c r="M6" s="50"/>
      <c r="N6" s="50"/>
      <c r="O6" s="50"/>
      <c r="P6" s="50"/>
      <c r="Q6" s="50"/>
      <c r="S6" s="76"/>
    </row>
    <row r="7" spans="1:19" ht="13.5" customHeight="1" x14ac:dyDescent="0.3">
      <c r="A7" s="77" t="s">
        <v>147</v>
      </c>
      <c r="B7" s="78">
        <f t="shared" si="0"/>
        <v>-0.27146613718059953</v>
      </c>
      <c r="C7" s="79"/>
      <c r="D7" s="78">
        <f t="shared" si="1"/>
        <v>-0.26238701308801105</v>
      </c>
      <c r="E7" s="5"/>
      <c r="F7" s="124"/>
      <c r="G7" s="124"/>
      <c r="H7" s="79"/>
      <c r="L7" s="68"/>
      <c r="M7" s="50"/>
      <c r="N7" s="50"/>
      <c r="O7" s="50"/>
      <c r="P7" s="50"/>
      <c r="Q7" s="50"/>
      <c r="S7" s="76"/>
    </row>
    <row r="8" spans="1:19" ht="12" customHeight="1" x14ac:dyDescent="0.3">
      <c r="A8" s="76" t="s">
        <v>140</v>
      </c>
      <c r="B8" s="78">
        <f t="shared" si="0"/>
        <v>0.80397727438406896</v>
      </c>
      <c r="C8" s="80"/>
      <c r="D8" s="78">
        <f t="shared" si="1"/>
        <v>0.37088037819912856</v>
      </c>
      <c r="E8" s="5"/>
      <c r="F8" s="124"/>
      <c r="G8" s="124"/>
      <c r="H8" s="79"/>
      <c r="L8" s="68"/>
      <c r="M8" s="50"/>
      <c r="N8" s="50"/>
      <c r="O8" s="50"/>
      <c r="P8" s="50"/>
      <c r="Q8" s="50"/>
      <c r="S8" s="76"/>
    </row>
    <row r="9" spans="1:19" ht="11.25" customHeight="1" x14ac:dyDescent="0.3">
      <c r="A9" s="76" t="s">
        <v>148</v>
      </c>
      <c r="B9" s="78">
        <f t="shared" si="0"/>
        <v>-0.20743078700746942</v>
      </c>
      <c r="C9" s="80"/>
      <c r="D9" s="78">
        <f t="shared" si="1"/>
        <v>-0.42662859391777275</v>
      </c>
      <c r="E9" s="5"/>
      <c r="F9" s="5"/>
      <c r="G9" s="5"/>
      <c r="H9" s="79"/>
      <c r="L9" s="47"/>
      <c r="M9" s="50"/>
      <c r="N9" s="50"/>
      <c r="O9" s="50"/>
      <c r="P9" s="50"/>
      <c r="Q9" s="50"/>
    </row>
    <row r="10" spans="1:19" ht="11.25" customHeight="1" x14ac:dyDescent="0.3">
      <c r="A10" s="76" t="s">
        <v>94</v>
      </c>
      <c r="B10" s="78">
        <f t="shared" si="0"/>
        <v>0</v>
      </c>
      <c r="C10" s="80"/>
      <c r="D10" s="78">
        <f t="shared" si="1"/>
        <v>-0.10439298625998195</v>
      </c>
      <c r="E10" s="5"/>
      <c r="F10" s="5"/>
      <c r="G10" s="5"/>
      <c r="H10" s="79"/>
      <c r="L10" s="47"/>
      <c r="M10" s="50"/>
      <c r="N10" s="50"/>
      <c r="O10" s="50"/>
      <c r="P10" s="50"/>
      <c r="Q10" s="50"/>
    </row>
    <row r="11" spans="1:19" ht="11.25" customHeight="1" x14ac:dyDescent="0.3">
      <c r="A11" s="76" t="s">
        <v>68</v>
      </c>
      <c r="B11" s="78">
        <f t="shared" si="0"/>
        <v>0.25689092618910792</v>
      </c>
      <c r="C11" s="80"/>
      <c r="D11" s="78">
        <f t="shared" si="1"/>
        <v>1.0100231518208078</v>
      </c>
      <c r="E11" s="5"/>
      <c r="F11" s="5"/>
      <c r="G11" s="5"/>
      <c r="H11" s="79"/>
      <c r="L11" s="47"/>
      <c r="M11" s="50"/>
      <c r="N11" s="50"/>
      <c r="O11" s="50"/>
      <c r="P11" s="50"/>
      <c r="Q11" s="50"/>
    </row>
    <row r="12" spans="1:19" ht="11.25" customHeight="1" x14ac:dyDescent="0.3">
      <c r="A12" s="76" t="s">
        <v>61</v>
      </c>
      <c r="B12" s="81" t="s">
        <v>55</v>
      </c>
      <c r="C12" s="80"/>
      <c r="D12" s="78">
        <f t="shared" si="1"/>
        <v>0.80828218286163889</v>
      </c>
      <c r="E12" s="5"/>
      <c r="F12" s="5"/>
      <c r="G12" s="5"/>
      <c r="H12" s="79"/>
      <c r="L12" s="47"/>
      <c r="M12" s="50"/>
      <c r="N12" s="50"/>
      <c r="O12" s="50"/>
      <c r="P12" s="50"/>
      <c r="Q12" s="50"/>
    </row>
    <row r="13" spans="1:19" ht="11.25" customHeight="1" x14ac:dyDescent="0.3">
      <c r="A13" s="76" t="s">
        <v>67</v>
      </c>
      <c r="B13" s="81" t="s">
        <v>55</v>
      </c>
      <c r="C13" s="80"/>
      <c r="D13" s="78">
        <f t="shared" si="1"/>
        <v>-0.11378345621332109</v>
      </c>
      <c r="E13" s="5"/>
      <c r="F13" s="5"/>
      <c r="G13" s="5"/>
      <c r="H13" s="79"/>
      <c r="L13" s="47"/>
      <c r="M13" s="50"/>
      <c r="N13" s="50"/>
      <c r="O13" s="50"/>
      <c r="P13" s="50"/>
      <c r="Q13" s="50"/>
    </row>
    <row r="14" spans="1:19" ht="11.25" customHeight="1" x14ac:dyDescent="0.3">
      <c r="A14" s="76" t="s">
        <v>66</v>
      </c>
      <c r="B14" s="81" t="s">
        <v>55</v>
      </c>
      <c r="C14" s="82"/>
      <c r="D14" s="78">
        <f t="shared" si="1"/>
        <v>-1.291813137713941</v>
      </c>
      <c r="E14" s="5"/>
      <c r="F14" s="5"/>
      <c r="G14" s="5"/>
      <c r="H14" s="79"/>
      <c r="L14" s="47"/>
      <c r="M14" s="50"/>
      <c r="N14" s="50"/>
      <c r="O14" s="50"/>
      <c r="P14" s="50"/>
      <c r="Q14" s="50"/>
    </row>
    <row r="15" spans="1:19" ht="11.25" customHeight="1" x14ac:dyDescent="0.3">
      <c r="A15" s="76" t="s">
        <v>65</v>
      </c>
      <c r="B15" s="81" t="s">
        <v>55</v>
      </c>
      <c r="C15" s="80"/>
      <c r="D15" s="78">
        <f t="shared" si="1"/>
        <v>1.1815947201726669</v>
      </c>
      <c r="E15" s="5"/>
      <c r="F15" s="5"/>
      <c r="G15" s="5"/>
      <c r="H15" s="79"/>
      <c r="L15" s="47"/>
      <c r="M15" s="50"/>
      <c r="N15" s="50"/>
      <c r="O15" s="50"/>
      <c r="P15" s="50"/>
      <c r="Q15" s="50"/>
    </row>
    <row r="16" spans="1:19" ht="11.25" customHeight="1" x14ac:dyDescent="0.3">
      <c r="A16" s="76" t="s">
        <v>84</v>
      </c>
      <c r="B16" s="78">
        <f>B20-SUM(B5:B11)</f>
        <v>3.1150800701393422E-2</v>
      </c>
      <c r="C16" s="79"/>
      <c r="D16" s="78">
        <f>D20-SUM(D5:D15)</f>
        <v>0</v>
      </c>
      <c r="E16" s="79"/>
      <c r="F16" s="116"/>
      <c r="G16" s="116"/>
      <c r="H16" s="79"/>
      <c r="L16" s="68"/>
      <c r="N16" s="50"/>
      <c r="O16" s="50"/>
      <c r="P16" s="50"/>
      <c r="Q16" s="50"/>
    </row>
    <row r="17" spans="1:18" ht="8.25" customHeight="1" x14ac:dyDescent="0.3">
      <c r="A17" s="84"/>
      <c r="B17" s="78"/>
      <c r="C17" s="80"/>
      <c r="D17" s="78"/>
      <c r="E17" s="79"/>
      <c r="F17" s="79"/>
      <c r="G17" s="79"/>
      <c r="H17" s="79"/>
      <c r="L17" s="68"/>
      <c r="N17" s="50"/>
      <c r="O17" s="50"/>
      <c r="P17" s="50"/>
      <c r="Q17" s="50"/>
    </row>
    <row r="18" spans="1:18" ht="12" customHeight="1" x14ac:dyDescent="0.3">
      <c r="A18" s="88" t="s">
        <v>109</v>
      </c>
      <c r="B18" s="78"/>
      <c r="C18" s="80"/>
      <c r="D18" s="78"/>
      <c r="E18" s="79"/>
      <c r="F18" s="79"/>
      <c r="G18" s="79"/>
      <c r="H18" s="79"/>
      <c r="L18" s="68"/>
      <c r="N18" s="50"/>
      <c r="O18" s="50"/>
      <c r="P18" s="50"/>
      <c r="Q18" s="50"/>
    </row>
    <row r="19" spans="1:18" ht="12" customHeight="1" x14ac:dyDescent="0.3">
      <c r="A19" s="76" t="s">
        <v>110</v>
      </c>
      <c r="B19" s="80">
        <f>O28</f>
        <v>9.9496414627073335</v>
      </c>
      <c r="C19" s="80"/>
      <c r="D19" s="80">
        <f>O42</f>
        <v>9.9496414627073335</v>
      </c>
      <c r="E19" s="79"/>
      <c r="F19" s="116"/>
      <c r="G19" s="116"/>
      <c r="H19" s="79"/>
      <c r="N19" s="50"/>
      <c r="O19" s="50"/>
      <c r="P19" s="50"/>
      <c r="Q19" s="50"/>
    </row>
    <row r="20" spans="1:18" ht="12" customHeight="1" x14ac:dyDescent="0.3">
      <c r="A20" s="76" t="s">
        <v>111</v>
      </c>
      <c r="B20" s="80">
        <f>B21-B19</f>
        <v>-0.94964146270733352</v>
      </c>
      <c r="C20" s="80"/>
      <c r="D20" s="80">
        <f>D21-D19</f>
        <v>-0.48833753776008493</v>
      </c>
      <c r="E20" s="79"/>
      <c r="F20" s="116"/>
      <c r="G20" s="79"/>
      <c r="H20" s="79"/>
      <c r="N20" s="50"/>
      <c r="O20" s="50"/>
      <c r="P20" s="50"/>
      <c r="Q20" s="50"/>
    </row>
    <row r="21" spans="1:18" ht="12" customHeight="1" x14ac:dyDescent="0.3">
      <c r="A21" s="85" t="s">
        <v>63</v>
      </c>
      <c r="B21" s="86">
        <f>CBO!M49</f>
        <v>9</v>
      </c>
      <c r="C21" s="87"/>
      <c r="D21" s="86">
        <f>O53</f>
        <v>9.4613039249472486</v>
      </c>
      <c r="E21" s="79"/>
      <c r="F21" s="79"/>
      <c r="G21" s="116"/>
      <c r="H21" s="79"/>
      <c r="I21" s="50"/>
      <c r="N21" s="50"/>
      <c r="O21" s="50"/>
      <c r="P21" s="50"/>
      <c r="Q21" s="50"/>
    </row>
    <row r="22" spans="1:18" ht="12" customHeight="1" x14ac:dyDescent="0.3">
      <c r="A22" s="76"/>
      <c r="B22" s="80"/>
      <c r="C22" s="82"/>
      <c r="D22" s="80"/>
      <c r="E22" s="80"/>
      <c r="F22" s="80"/>
      <c r="G22" s="80"/>
      <c r="H22" s="80"/>
      <c r="I22" s="50"/>
      <c r="N22" s="50"/>
      <c r="O22" s="50"/>
      <c r="P22" s="50"/>
      <c r="Q22" s="50"/>
    </row>
    <row r="23" spans="1:18" ht="12" customHeight="1" x14ac:dyDescent="0.3">
      <c r="A23" s="76" t="s">
        <v>113</v>
      </c>
      <c r="B23" s="80"/>
      <c r="C23" s="82"/>
      <c r="D23" s="80"/>
      <c r="E23" s="80"/>
      <c r="F23" s="80"/>
      <c r="G23" s="80"/>
      <c r="H23" s="80"/>
      <c r="I23" s="50"/>
      <c r="N23" s="50"/>
      <c r="O23" s="50"/>
      <c r="P23" s="50"/>
      <c r="Q23" s="50"/>
    </row>
    <row r="24" spans="1:18" x14ac:dyDescent="0.3">
      <c r="B24" s="7"/>
      <c r="C24" s="59"/>
      <c r="F24" s="48"/>
    </row>
    <row r="25" spans="1:18" x14ac:dyDescent="0.3">
      <c r="A25" s="3" t="s">
        <v>104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72"/>
      <c r="N25" s="4"/>
      <c r="O25" s="4"/>
    </row>
    <row r="26" spans="1:18" x14ac:dyDescent="0.3">
      <c r="A26" s="3" t="s">
        <v>69</v>
      </c>
      <c r="B26" s="3" t="s">
        <v>70</v>
      </c>
      <c r="C26" s="3" t="s">
        <v>71</v>
      </c>
      <c r="D26" s="3" t="s">
        <v>72</v>
      </c>
      <c r="E26" s="71" t="s">
        <v>103</v>
      </c>
      <c r="F26" s="71" t="s">
        <v>9</v>
      </c>
      <c r="G26" s="71" t="s">
        <v>10</v>
      </c>
      <c r="H26" s="71" t="s">
        <v>11</v>
      </c>
      <c r="I26" s="71" t="s">
        <v>12</v>
      </c>
      <c r="J26" s="71" t="s">
        <v>13</v>
      </c>
      <c r="K26" s="71" t="s">
        <v>8</v>
      </c>
      <c r="L26" s="75" t="s">
        <v>105</v>
      </c>
      <c r="M26" s="73"/>
      <c r="N26" s="74" t="s">
        <v>80</v>
      </c>
      <c r="O26" s="75" t="s">
        <v>79</v>
      </c>
      <c r="P26" s="75" t="s">
        <v>78</v>
      </c>
    </row>
    <row r="27" spans="1:18" ht="18" customHeight="1" x14ac:dyDescent="0.3">
      <c r="A27" s="62" t="s">
        <v>99</v>
      </c>
      <c r="N27" s="61" t="s">
        <v>115</v>
      </c>
      <c r="O27" s="66">
        <f>PS!AF72</f>
        <v>9.9576984709518843</v>
      </c>
      <c r="P27" s="69"/>
    </row>
    <row r="28" spans="1:18" x14ac:dyDescent="0.3">
      <c r="A28" s="63">
        <v>1979</v>
      </c>
      <c r="B28" s="63">
        <v>0</v>
      </c>
      <c r="C28" s="63">
        <v>13</v>
      </c>
      <c r="D28" s="63">
        <v>0</v>
      </c>
      <c r="E28" s="63">
        <v>1017570.1768</v>
      </c>
      <c r="F28" s="63">
        <v>175093.18166999999</v>
      </c>
      <c r="G28" s="63">
        <v>203015.21865</v>
      </c>
      <c r="H28" s="121">
        <v>44538.327461000001</v>
      </c>
      <c r="I28" s="121">
        <v>56907.398608000003</v>
      </c>
      <c r="J28" s="121">
        <v>31807.282340999998</v>
      </c>
      <c r="K28" s="121">
        <v>20955.166492</v>
      </c>
      <c r="L28" s="63">
        <v>1549886.7520000001</v>
      </c>
      <c r="N28" s="90" t="s">
        <v>77</v>
      </c>
      <c r="O28" s="66">
        <f t="shared" ref="O28:O35" si="2">SUM(H28:K28)/L28*100</f>
        <v>9.9496414627073335</v>
      </c>
      <c r="P28" s="68"/>
      <c r="R28" s="58" t="s">
        <v>106</v>
      </c>
    </row>
    <row r="29" spans="1:18" x14ac:dyDescent="0.3">
      <c r="A29" s="64">
        <v>1979</v>
      </c>
      <c r="B29" s="64">
        <v>18</v>
      </c>
      <c r="C29" s="64">
        <v>13</v>
      </c>
      <c r="D29" s="64">
        <v>2</v>
      </c>
      <c r="E29" s="121">
        <v>1086726.942</v>
      </c>
      <c r="F29" s="121">
        <v>163721.68882000001</v>
      </c>
      <c r="G29" s="121">
        <v>190678.51410999999</v>
      </c>
      <c r="H29" s="121">
        <v>40039.613919000003</v>
      </c>
      <c r="I29" s="121">
        <v>51948.866147000001</v>
      </c>
      <c r="J29" s="121">
        <v>30397.496926</v>
      </c>
      <c r="K29" s="121">
        <v>20665.623415999999</v>
      </c>
      <c r="L29" s="64">
        <v>1584178.7453000001</v>
      </c>
      <c r="N29" s="63" t="s">
        <v>73</v>
      </c>
      <c r="O29" s="48">
        <f t="shared" si="2"/>
        <v>9.0300163938198743</v>
      </c>
      <c r="P29" s="48">
        <f>O29-O28</f>
        <v>-0.91962506888745921</v>
      </c>
      <c r="R29" s="58" t="s">
        <v>107</v>
      </c>
    </row>
    <row r="30" spans="1:18" x14ac:dyDescent="0.3">
      <c r="A30" s="64">
        <v>1979</v>
      </c>
      <c r="B30" s="64">
        <v>18</v>
      </c>
      <c r="C30" s="64">
        <v>10</v>
      </c>
      <c r="D30" s="64">
        <v>2</v>
      </c>
      <c r="E30" s="121">
        <v>1228340.0977</v>
      </c>
      <c r="F30" s="121">
        <v>167912.72149</v>
      </c>
      <c r="G30" s="121">
        <v>194879.27202999999</v>
      </c>
      <c r="H30" s="121">
        <v>41074.094842999999</v>
      </c>
      <c r="I30" s="121">
        <v>52778.536185999998</v>
      </c>
      <c r="J30" s="121">
        <v>30555.709198</v>
      </c>
      <c r="K30" s="121">
        <v>20689.574735999999</v>
      </c>
      <c r="L30" s="64">
        <v>1730058.7453000001</v>
      </c>
      <c r="N30" s="63" t="s">
        <v>74</v>
      </c>
      <c r="O30" s="48">
        <f t="shared" si="2"/>
        <v>8.3868779229134987</v>
      </c>
      <c r="P30" s="48">
        <f t="shared" ref="P30:P35" si="3">O30-O29</f>
        <v>-0.64313847090637566</v>
      </c>
      <c r="Q30" s="64"/>
      <c r="R30" s="57" t="s">
        <v>93</v>
      </c>
    </row>
    <row r="31" spans="1:18" x14ac:dyDescent="0.3">
      <c r="A31" s="64">
        <v>1979</v>
      </c>
      <c r="B31" s="64">
        <v>18</v>
      </c>
      <c r="C31" s="64">
        <v>14</v>
      </c>
      <c r="D31" s="64">
        <v>2</v>
      </c>
      <c r="E31" s="126">
        <v>1276618.7072000001</v>
      </c>
      <c r="F31" s="126">
        <v>172230.68625</v>
      </c>
      <c r="G31" s="126">
        <v>198121.26435000001</v>
      </c>
      <c r="H31" s="126">
        <v>41228.58223</v>
      </c>
      <c r="I31" s="126">
        <v>52738.818287000002</v>
      </c>
      <c r="J31" s="126">
        <v>30385.187732999999</v>
      </c>
      <c r="K31" s="126">
        <v>20565.760112</v>
      </c>
      <c r="L31" s="126">
        <v>1785717.7453000001</v>
      </c>
      <c r="N31" s="63" t="s">
        <v>75</v>
      </c>
      <c r="O31" s="48">
        <f t="shared" si="2"/>
        <v>8.1154117857328991</v>
      </c>
      <c r="P31" s="48">
        <f t="shared" si="3"/>
        <v>-0.27146613718059953</v>
      </c>
      <c r="Q31" s="64"/>
      <c r="R31" s="58" t="s">
        <v>147</v>
      </c>
    </row>
    <row r="32" spans="1:18" x14ac:dyDescent="0.3">
      <c r="A32" s="64">
        <v>1979</v>
      </c>
      <c r="B32" s="64">
        <v>18</v>
      </c>
      <c r="C32" s="64">
        <v>15</v>
      </c>
      <c r="D32" s="64">
        <v>2</v>
      </c>
      <c r="E32" s="121">
        <v>1305617.5996999999</v>
      </c>
      <c r="F32" s="121">
        <v>178718.49536999999</v>
      </c>
      <c r="G32" s="121">
        <v>209644.27033</v>
      </c>
      <c r="H32" s="121">
        <v>45059.803234999999</v>
      </c>
      <c r="I32" s="121">
        <v>59348.112685</v>
      </c>
      <c r="J32" s="121">
        <v>35647.454379000003</v>
      </c>
      <c r="K32" s="121">
        <v>25229.270493</v>
      </c>
      <c r="L32" s="64">
        <v>1853093.7453000001</v>
      </c>
      <c r="N32" s="63" t="s">
        <v>76</v>
      </c>
      <c r="O32" s="48">
        <f t="shared" si="2"/>
        <v>8.9193890601169681</v>
      </c>
      <c r="P32" s="48">
        <f t="shared" si="3"/>
        <v>0.80397727438406896</v>
      </c>
      <c r="Q32" s="64"/>
      <c r="R32" s="57" t="s">
        <v>140</v>
      </c>
    </row>
    <row r="33" spans="1:18" x14ac:dyDescent="0.3">
      <c r="A33" s="63">
        <v>1979</v>
      </c>
      <c r="B33" s="63">
        <v>18</v>
      </c>
      <c r="C33" s="63">
        <v>16</v>
      </c>
      <c r="D33" s="63">
        <v>2</v>
      </c>
      <c r="E33" s="121">
        <v>1348109.1294</v>
      </c>
      <c r="F33" s="121">
        <v>184009.41477</v>
      </c>
      <c r="G33" s="121">
        <v>213780.71582000001</v>
      </c>
      <c r="H33" s="121">
        <v>45468.752235</v>
      </c>
      <c r="I33" s="121">
        <v>59633.020183000001</v>
      </c>
      <c r="J33" s="121">
        <v>35688.385414999997</v>
      </c>
      <c r="K33" s="121">
        <v>25238.573289</v>
      </c>
      <c r="L33" s="63">
        <v>1905756.7302000001</v>
      </c>
      <c r="N33" s="63" t="s">
        <v>95</v>
      </c>
      <c r="O33" s="48">
        <f t="shared" si="2"/>
        <v>8.7119582731094987</v>
      </c>
      <c r="P33" s="48">
        <f t="shared" si="3"/>
        <v>-0.20743078700746942</v>
      </c>
      <c r="R33" s="57" t="s">
        <v>148</v>
      </c>
    </row>
    <row r="34" spans="1:18" x14ac:dyDescent="0.3">
      <c r="A34" s="81" t="s">
        <v>55</v>
      </c>
      <c r="B34" s="81" t="s">
        <v>55</v>
      </c>
      <c r="C34" s="81" t="s">
        <v>55</v>
      </c>
      <c r="D34" s="81" t="s">
        <v>55</v>
      </c>
      <c r="E34" s="122" t="s">
        <v>55</v>
      </c>
      <c r="F34" s="122" t="s">
        <v>55</v>
      </c>
      <c r="G34" s="122" t="s">
        <v>55</v>
      </c>
      <c r="H34" s="122" t="s">
        <v>55</v>
      </c>
      <c r="I34" s="122" t="s">
        <v>55</v>
      </c>
      <c r="J34" s="122" t="s">
        <v>55</v>
      </c>
      <c r="K34" s="122" t="s">
        <v>55</v>
      </c>
      <c r="L34" s="81" t="s">
        <v>55</v>
      </c>
      <c r="N34" s="63" t="s">
        <v>152</v>
      </c>
      <c r="O34" s="48">
        <f>O33</f>
        <v>8.7119582731094987</v>
      </c>
      <c r="P34" s="125" t="s">
        <v>55</v>
      </c>
      <c r="R34" s="57" t="s">
        <v>94</v>
      </c>
    </row>
    <row r="35" spans="1:18" x14ac:dyDescent="0.3">
      <c r="A35" s="63">
        <v>1979</v>
      </c>
      <c r="B35" s="63">
        <v>18</v>
      </c>
      <c r="C35" s="63">
        <v>18</v>
      </c>
      <c r="D35" s="63">
        <v>2</v>
      </c>
      <c r="E35" s="121">
        <v>1348286.4521999999</v>
      </c>
      <c r="F35" s="121">
        <v>184571.13438</v>
      </c>
      <c r="G35" s="121">
        <v>215407.15388999999</v>
      </c>
      <c r="H35" s="121">
        <v>46453.187718000001</v>
      </c>
      <c r="I35" s="121">
        <v>61542.779933999998</v>
      </c>
      <c r="J35" s="121">
        <v>37527.232704000002</v>
      </c>
      <c r="K35" s="121">
        <v>26115.999757000001</v>
      </c>
      <c r="L35" s="63">
        <v>1913726.0120999999</v>
      </c>
      <c r="N35" s="63" t="s">
        <v>153</v>
      </c>
      <c r="O35" s="48">
        <f t="shared" si="2"/>
        <v>8.9688491992986066</v>
      </c>
      <c r="P35" s="48">
        <f t="shared" si="3"/>
        <v>0.25689092618910792</v>
      </c>
      <c r="R35" s="57" t="s">
        <v>68</v>
      </c>
    </row>
    <row r="36" spans="1:18" x14ac:dyDescent="0.3">
      <c r="E36" s="121"/>
      <c r="F36" s="121"/>
      <c r="G36" s="121"/>
      <c r="H36" s="121"/>
      <c r="I36" s="121"/>
      <c r="J36" s="121"/>
      <c r="K36" s="121"/>
      <c r="O36" s="48"/>
      <c r="P36" s="48"/>
      <c r="R36" s="57"/>
    </row>
    <row r="37" spans="1:18" x14ac:dyDescent="0.3">
      <c r="A37" s="70" t="s">
        <v>102</v>
      </c>
      <c r="E37" s="121"/>
      <c r="F37" s="121"/>
      <c r="G37" s="121"/>
      <c r="H37" s="121"/>
      <c r="I37" s="121"/>
      <c r="J37" s="121"/>
      <c r="K37" s="121"/>
      <c r="O37" s="49"/>
      <c r="P37" s="49"/>
      <c r="R37" s="65"/>
    </row>
    <row r="38" spans="1:18" x14ac:dyDescent="0.3">
      <c r="A38" s="63" t="s">
        <v>97</v>
      </c>
      <c r="B38" s="63">
        <v>0</v>
      </c>
      <c r="C38" s="63">
        <v>13</v>
      </c>
      <c r="D38" s="63">
        <v>2</v>
      </c>
      <c r="E38" s="121">
        <v>1058664.7076000001</v>
      </c>
      <c r="F38" s="121">
        <v>161937.79267</v>
      </c>
      <c r="G38" s="121">
        <v>188151.79590999999</v>
      </c>
      <c r="H38" s="121">
        <v>39451.540516000001</v>
      </c>
      <c r="I38" s="121">
        <v>51307.059954999997</v>
      </c>
      <c r="J38" s="121">
        <v>29992.355896000001</v>
      </c>
      <c r="K38" s="121">
        <v>20381.499478000002</v>
      </c>
      <c r="L38" s="63">
        <v>1549886.7520000001</v>
      </c>
      <c r="N38" s="63" t="s">
        <v>100</v>
      </c>
      <c r="O38" s="48">
        <f>SUM(H38:K38)/L38*100</f>
        <v>9.1059850445769861</v>
      </c>
      <c r="P38" s="49">
        <f>O38-O28</f>
        <v>-0.84365641813034742</v>
      </c>
      <c r="R38" s="65"/>
    </row>
    <row r="39" spans="1:18" x14ac:dyDescent="0.3">
      <c r="A39" s="63" t="s">
        <v>158</v>
      </c>
      <c r="B39" s="63">
        <v>18</v>
      </c>
      <c r="C39" s="63">
        <v>13</v>
      </c>
      <c r="D39" s="63">
        <v>2</v>
      </c>
      <c r="E39" s="121">
        <v>1086726.942</v>
      </c>
      <c r="F39" s="121">
        <f t="shared" ref="F39:L39" si="4">F29</f>
        <v>163721.68882000001</v>
      </c>
      <c r="G39" s="121">
        <f t="shared" si="4"/>
        <v>190678.51410999999</v>
      </c>
      <c r="H39" s="121">
        <f t="shared" si="4"/>
        <v>40039.613919000003</v>
      </c>
      <c r="I39" s="121">
        <f t="shared" si="4"/>
        <v>51948.866147000001</v>
      </c>
      <c r="J39" s="121">
        <f t="shared" si="4"/>
        <v>30397.496926</v>
      </c>
      <c r="K39" s="121">
        <f t="shared" si="4"/>
        <v>20665.623415999999</v>
      </c>
      <c r="L39" s="63">
        <f t="shared" si="4"/>
        <v>1584178.7453000001</v>
      </c>
      <c r="N39" s="63" t="s">
        <v>101</v>
      </c>
      <c r="O39" s="48">
        <f t="shared" ref="O39" si="5">SUM(H39:K39)/L39*100</f>
        <v>9.0300163938198743</v>
      </c>
      <c r="P39" s="49">
        <f>O39-O38</f>
        <v>-7.5968650757111789E-2</v>
      </c>
      <c r="R39" s="65"/>
    </row>
    <row r="40" spans="1:18" x14ac:dyDescent="0.3">
      <c r="E40" s="121"/>
      <c r="F40" s="121"/>
      <c r="G40" s="121"/>
      <c r="H40" s="121"/>
      <c r="I40" s="121"/>
      <c r="J40" s="121"/>
      <c r="K40" s="121"/>
      <c r="O40" s="49"/>
      <c r="P40" s="49"/>
      <c r="R40" s="65"/>
    </row>
    <row r="41" spans="1:18" x14ac:dyDescent="0.3">
      <c r="A41" s="62" t="s">
        <v>98</v>
      </c>
      <c r="E41" s="121"/>
      <c r="F41" s="121"/>
      <c r="G41" s="121"/>
      <c r="H41" s="121"/>
      <c r="I41" s="121"/>
      <c r="J41" s="121"/>
      <c r="K41" s="121"/>
      <c r="N41" s="68"/>
      <c r="O41" s="49"/>
      <c r="P41" s="49"/>
    </row>
    <row r="42" spans="1:18" x14ac:dyDescent="0.3">
      <c r="A42" s="63">
        <v>1979</v>
      </c>
      <c r="B42" s="63">
        <v>0</v>
      </c>
      <c r="C42" s="63">
        <v>13</v>
      </c>
      <c r="D42" s="63">
        <v>0</v>
      </c>
      <c r="E42" s="63">
        <v>1017570.1768</v>
      </c>
      <c r="F42" s="121">
        <v>175093.18166999999</v>
      </c>
      <c r="G42" s="121">
        <v>203015.21865</v>
      </c>
      <c r="H42" s="121">
        <v>44538.327461000001</v>
      </c>
      <c r="I42" s="121">
        <v>56907.398608000003</v>
      </c>
      <c r="J42" s="121">
        <v>31807.282340999998</v>
      </c>
      <c r="K42" s="121">
        <v>20955.166492</v>
      </c>
      <c r="L42" s="63">
        <v>1549886.7520000001</v>
      </c>
      <c r="N42" s="61" t="s">
        <v>77</v>
      </c>
      <c r="O42" s="66">
        <f>SUM(H42:K42)/L42*100</f>
        <v>9.9496414627073335</v>
      </c>
      <c r="P42" s="47"/>
      <c r="R42" s="58" t="s">
        <v>106</v>
      </c>
    </row>
    <row r="43" spans="1:18" x14ac:dyDescent="0.3">
      <c r="A43" s="64">
        <v>1979</v>
      </c>
      <c r="B43" s="64">
        <v>19</v>
      </c>
      <c r="C43" s="64">
        <v>13</v>
      </c>
      <c r="D43" s="64">
        <v>2</v>
      </c>
      <c r="E43" s="121">
        <v>1083675.0488</v>
      </c>
      <c r="F43" s="121">
        <v>163620.16498</v>
      </c>
      <c r="G43" s="121">
        <v>190329.43393</v>
      </c>
      <c r="H43" s="121">
        <v>39888.703002000002</v>
      </c>
      <c r="I43" s="121">
        <v>51809.138592000003</v>
      </c>
      <c r="J43" s="121">
        <v>30364.126052</v>
      </c>
      <c r="K43" s="121">
        <v>20620.545859999998</v>
      </c>
      <c r="L43" s="64">
        <v>1580307.1613</v>
      </c>
      <c r="N43" s="63" t="s">
        <v>85</v>
      </c>
      <c r="O43" s="48">
        <f>SUM(H43:K43)/L43*100</f>
        <v>9.028783580821452</v>
      </c>
      <c r="P43" s="49">
        <f>O43-O42</f>
        <v>-0.92085788188588147</v>
      </c>
      <c r="R43" s="58" t="s">
        <v>118</v>
      </c>
    </row>
    <row r="44" spans="1:18" x14ac:dyDescent="0.3">
      <c r="A44" s="64">
        <v>1979</v>
      </c>
      <c r="B44" s="64">
        <v>19</v>
      </c>
      <c r="C44" s="64">
        <v>20</v>
      </c>
      <c r="D44" s="64">
        <v>2</v>
      </c>
      <c r="E44" s="121">
        <v>1227290.9628999999</v>
      </c>
      <c r="F44" s="121">
        <v>165943.35323000001</v>
      </c>
      <c r="G44" s="121">
        <v>192270.54965</v>
      </c>
      <c r="H44" s="121">
        <v>40166.598217999999</v>
      </c>
      <c r="I44" s="121">
        <v>52025.204116000001</v>
      </c>
      <c r="J44" s="121">
        <v>30223.349236999999</v>
      </c>
      <c r="K44" s="121">
        <v>20505.454709000001</v>
      </c>
      <c r="L44" s="64">
        <v>1724110.1613</v>
      </c>
      <c r="N44" s="63" t="s">
        <v>86</v>
      </c>
      <c r="O44" s="48">
        <f t="shared" ref="O44:O53" si="6">SUM(H44:K44)/L44*100</f>
        <v>8.2895286790860343</v>
      </c>
      <c r="P44" s="49">
        <f t="shared" ref="P44:P53" si="7">O44-O43</f>
        <v>-0.73925490173541775</v>
      </c>
      <c r="Q44" s="64"/>
      <c r="R44" s="57" t="s">
        <v>93</v>
      </c>
    </row>
    <row r="45" spans="1:18" x14ac:dyDescent="0.3">
      <c r="A45" s="64">
        <v>1979</v>
      </c>
      <c r="B45" s="64">
        <v>19</v>
      </c>
      <c r="C45" s="64">
        <v>21</v>
      </c>
      <c r="D45" s="64">
        <v>2</v>
      </c>
      <c r="E45" s="121">
        <v>1285093.5585</v>
      </c>
      <c r="F45" s="121">
        <v>174029.53034</v>
      </c>
      <c r="G45" s="121">
        <v>199867.78695000001</v>
      </c>
      <c r="H45" s="121">
        <v>41017.794671000003</v>
      </c>
      <c r="I45" s="121">
        <v>52551.071020000003</v>
      </c>
      <c r="J45" s="121">
        <v>30327.900523</v>
      </c>
      <c r="K45" s="121">
        <v>20518.830003999999</v>
      </c>
      <c r="L45" s="64">
        <v>1799091.1613</v>
      </c>
      <c r="N45" s="63" t="s">
        <v>87</v>
      </c>
      <c r="O45" s="48">
        <f t="shared" si="6"/>
        <v>8.0271416659980233</v>
      </c>
      <c r="P45" s="49">
        <f t="shared" si="7"/>
        <v>-0.26238701308801105</v>
      </c>
      <c r="Q45" s="64"/>
      <c r="R45" s="58" t="s">
        <v>147</v>
      </c>
    </row>
    <row r="46" spans="1:18" x14ac:dyDescent="0.3">
      <c r="A46" s="64">
        <v>1979</v>
      </c>
      <c r="B46" s="64">
        <v>19</v>
      </c>
      <c r="C46" s="64">
        <v>22</v>
      </c>
      <c r="D46" s="64">
        <v>2</v>
      </c>
      <c r="E46" s="121">
        <v>1333020.7080999999</v>
      </c>
      <c r="F46" s="121">
        <v>182229.7844</v>
      </c>
      <c r="G46" s="121">
        <v>211024.59612999999</v>
      </c>
      <c r="H46" s="121">
        <v>43953.494118000002</v>
      </c>
      <c r="I46" s="121">
        <v>57284.662062000003</v>
      </c>
      <c r="J46" s="121">
        <v>33797.494293000003</v>
      </c>
      <c r="K46" s="121">
        <v>22832.732906000001</v>
      </c>
      <c r="L46" s="64">
        <v>1879828.1613</v>
      </c>
      <c r="N46" s="63" t="s">
        <v>88</v>
      </c>
      <c r="O46" s="48">
        <f t="shared" si="6"/>
        <v>8.3980220441971518</v>
      </c>
      <c r="P46" s="49">
        <f t="shared" si="7"/>
        <v>0.37088037819912856</v>
      </c>
      <c r="Q46" s="64"/>
      <c r="R46" s="57" t="s">
        <v>140</v>
      </c>
    </row>
    <row r="47" spans="1:18" x14ac:dyDescent="0.3">
      <c r="A47" s="68">
        <v>1979</v>
      </c>
      <c r="B47" s="63">
        <v>19</v>
      </c>
      <c r="C47" s="63">
        <v>23</v>
      </c>
      <c r="D47" s="63">
        <v>2</v>
      </c>
      <c r="E47" s="121">
        <v>1513661.1085000001</v>
      </c>
      <c r="F47" s="121">
        <v>205722.60242000001</v>
      </c>
      <c r="G47" s="121">
        <v>234094.87403000001</v>
      </c>
      <c r="H47" s="121">
        <v>47701.088258000003</v>
      </c>
      <c r="I47" s="121">
        <v>61501.328965000001</v>
      </c>
      <c r="J47" s="121">
        <v>35829.152262000003</v>
      </c>
      <c r="K47" s="121">
        <v>23802.317500000001</v>
      </c>
      <c r="L47" s="63">
        <v>2117997.1612</v>
      </c>
      <c r="N47" s="63" t="s">
        <v>89</v>
      </c>
      <c r="O47" s="48">
        <f t="shared" si="6"/>
        <v>7.9713934502793791</v>
      </c>
      <c r="P47" s="49">
        <f t="shared" si="7"/>
        <v>-0.42662859391777275</v>
      </c>
      <c r="R47" s="57" t="s">
        <v>148</v>
      </c>
    </row>
    <row r="48" spans="1:18" x14ac:dyDescent="0.3">
      <c r="A48" s="68">
        <v>1979</v>
      </c>
      <c r="B48" s="63">
        <v>19</v>
      </c>
      <c r="C48" s="63">
        <v>24</v>
      </c>
      <c r="D48" s="63">
        <v>2</v>
      </c>
      <c r="E48" s="121">
        <v>1582421.0009999999</v>
      </c>
      <c r="F48" s="121">
        <v>215128.36212999999</v>
      </c>
      <c r="G48" s="121">
        <v>243811.90114</v>
      </c>
      <c r="H48" s="121">
        <v>49409.757517999999</v>
      </c>
      <c r="I48" s="121">
        <v>63451.947116000003</v>
      </c>
      <c r="J48" s="121">
        <v>36888.662716999999</v>
      </c>
      <c r="K48" s="121">
        <v>24187.760600000001</v>
      </c>
      <c r="L48" s="63">
        <v>2210984.0814999999</v>
      </c>
      <c r="N48" s="63" t="s">
        <v>90</v>
      </c>
      <c r="O48" s="48">
        <f t="shared" si="6"/>
        <v>7.8670004640193971</v>
      </c>
      <c r="P48" s="49">
        <f t="shared" si="7"/>
        <v>-0.10439298625998195</v>
      </c>
      <c r="R48" s="57" t="s">
        <v>176</v>
      </c>
    </row>
    <row r="49" spans="1:18" x14ac:dyDescent="0.3">
      <c r="A49" s="68">
        <v>1979</v>
      </c>
      <c r="B49" s="63">
        <v>19</v>
      </c>
      <c r="C49" s="63">
        <v>25</v>
      </c>
      <c r="D49" s="63">
        <v>2</v>
      </c>
      <c r="E49" s="121">
        <v>1580533.7242000001</v>
      </c>
      <c r="F49" s="121">
        <v>217710.10813000001</v>
      </c>
      <c r="G49" s="121">
        <v>251457.84552</v>
      </c>
      <c r="H49" s="121">
        <v>53297.964500000002</v>
      </c>
      <c r="I49" s="121">
        <v>72186.019341000007</v>
      </c>
      <c r="J49" s="121">
        <v>44491.036432000001</v>
      </c>
      <c r="K49" s="121">
        <v>29281.902805000002</v>
      </c>
      <c r="L49" s="63">
        <v>2244636.6225999999</v>
      </c>
      <c r="N49" s="63" t="s">
        <v>91</v>
      </c>
      <c r="O49" s="48">
        <f t="shared" si="6"/>
        <v>8.8770236158402049</v>
      </c>
      <c r="P49" s="49">
        <f t="shared" si="7"/>
        <v>1.0100231518208078</v>
      </c>
      <c r="R49" s="57" t="s">
        <v>68</v>
      </c>
    </row>
    <row r="50" spans="1:18" x14ac:dyDescent="0.3">
      <c r="A50" s="68">
        <v>1979</v>
      </c>
      <c r="B50" s="63">
        <v>19</v>
      </c>
      <c r="C50" s="63">
        <v>26</v>
      </c>
      <c r="D50" s="63">
        <v>2</v>
      </c>
      <c r="E50" s="121">
        <v>1613134.3836000001</v>
      </c>
      <c r="F50" s="121">
        <v>224572.32668</v>
      </c>
      <c r="G50" s="121">
        <v>265717.72275999998</v>
      </c>
      <c r="H50" s="121">
        <v>59138.777773000002</v>
      </c>
      <c r="I50" s="121">
        <v>81600.795054999995</v>
      </c>
      <c r="J50" s="121">
        <v>50803.075366999998</v>
      </c>
      <c r="K50" s="121">
        <v>33564.122706000002</v>
      </c>
      <c r="L50" s="63">
        <v>2324209.2256</v>
      </c>
      <c r="N50" s="63" t="s">
        <v>92</v>
      </c>
      <c r="O50" s="48">
        <f t="shared" si="6"/>
        <v>9.6853057987018438</v>
      </c>
      <c r="P50" s="49">
        <f t="shared" si="7"/>
        <v>0.80828218286163889</v>
      </c>
      <c r="R50" s="57" t="s">
        <v>61</v>
      </c>
    </row>
    <row r="51" spans="1:18" x14ac:dyDescent="0.3">
      <c r="A51" s="68">
        <v>1979</v>
      </c>
      <c r="B51" s="63">
        <v>19</v>
      </c>
      <c r="C51" s="63">
        <v>27</v>
      </c>
      <c r="D51" s="63">
        <v>2</v>
      </c>
      <c r="E51" s="121">
        <v>1649598.1226999999</v>
      </c>
      <c r="F51" s="121">
        <v>226971.21367999999</v>
      </c>
      <c r="G51" s="121">
        <v>269058.50420999998</v>
      </c>
      <c r="H51" s="121">
        <v>59726.930540000001</v>
      </c>
      <c r="I51" s="121">
        <v>82238.921445</v>
      </c>
      <c r="J51" s="121">
        <v>51054.287492000003</v>
      </c>
      <c r="K51" s="121">
        <v>33629.224010999998</v>
      </c>
      <c r="L51" s="63">
        <v>2367955.2256999998</v>
      </c>
      <c r="N51" s="63" t="s">
        <v>96</v>
      </c>
      <c r="O51" s="48">
        <f t="shared" si="6"/>
        <v>9.5715223424885227</v>
      </c>
      <c r="P51" s="49">
        <f t="shared" si="7"/>
        <v>-0.11378345621332109</v>
      </c>
      <c r="R51" s="57" t="s">
        <v>67</v>
      </c>
    </row>
    <row r="52" spans="1:18" x14ac:dyDescent="0.3">
      <c r="A52" s="68">
        <v>1979</v>
      </c>
      <c r="B52" s="63">
        <v>19</v>
      </c>
      <c r="C52" s="63">
        <v>28</v>
      </c>
      <c r="D52" s="63">
        <v>2</v>
      </c>
      <c r="E52" s="121">
        <v>1628230.2779000001</v>
      </c>
      <c r="F52" s="121">
        <v>221149.47930000001</v>
      </c>
      <c r="G52" s="121">
        <v>255805.89103</v>
      </c>
      <c r="H52" s="121">
        <v>54721.516649999998</v>
      </c>
      <c r="I52" s="121">
        <v>71948.201738999996</v>
      </c>
      <c r="J52" s="121">
        <v>40852.473452999999</v>
      </c>
      <c r="K52" s="121">
        <v>22125.487141000001</v>
      </c>
      <c r="L52" s="63">
        <v>2290511.3487999998</v>
      </c>
      <c r="N52" s="63" t="s">
        <v>149</v>
      </c>
      <c r="O52" s="48">
        <f t="shared" si="6"/>
        <v>8.2797092047745817</v>
      </c>
      <c r="P52" s="49">
        <f t="shared" si="7"/>
        <v>-1.291813137713941</v>
      </c>
      <c r="R52" s="57" t="s">
        <v>66</v>
      </c>
    </row>
    <row r="53" spans="1:18" x14ac:dyDescent="0.3">
      <c r="A53" s="68">
        <v>1979</v>
      </c>
      <c r="B53" s="63">
        <v>19</v>
      </c>
      <c r="C53" s="68">
        <v>28</v>
      </c>
      <c r="D53" s="63">
        <v>2</v>
      </c>
      <c r="E53" s="121">
        <v>1668186.926</v>
      </c>
      <c r="F53" s="121">
        <v>229707.28205000001</v>
      </c>
      <c r="G53" s="121">
        <v>272072.95377000002</v>
      </c>
      <c r="H53" s="121">
        <v>61151.596641999997</v>
      </c>
      <c r="I53" s="121">
        <v>84213.107730000003</v>
      </c>
      <c r="J53" s="121">
        <v>51091.173018000001</v>
      </c>
      <c r="K53" s="121">
        <v>29854.287908999999</v>
      </c>
      <c r="L53" s="63">
        <v>2391955.3487999998</v>
      </c>
      <c r="N53" s="63" t="s">
        <v>150</v>
      </c>
      <c r="O53" s="48">
        <f t="shared" si="6"/>
        <v>9.4613039249472486</v>
      </c>
      <c r="P53" s="49">
        <f t="shared" si="7"/>
        <v>1.1815947201726669</v>
      </c>
      <c r="R53" s="57" t="s">
        <v>65</v>
      </c>
    </row>
    <row r="87" spans="1:8" x14ac:dyDescent="0.3">
      <c r="A87" s="63">
        <v>1985</v>
      </c>
      <c r="B87" s="63">
        <v>0</v>
      </c>
      <c r="C87" s="63">
        <v>1661837.4384000001</v>
      </c>
      <c r="D87" s="63">
        <v>74725.705365000002</v>
      </c>
      <c r="E87" s="63">
        <v>101447.69555</v>
      </c>
      <c r="F87" s="63">
        <v>61762.061132000003</v>
      </c>
      <c r="G87" s="63">
        <v>31521.703675000001</v>
      </c>
      <c r="H87" s="63">
        <v>2579412.5584</v>
      </c>
    </row>
    <row r="88" spans="1:8" x14ac:dyDescent="0.3">
      <c r="A88" s="63">
        <v>1986</v>
      </c>
      <c r="B88" s="63">
        <v>0</v>
      </c>
      <c r="C88" s="63">
        <v>1709115.3764</v>
      </c>
      <c r="D88" s="63">
        <v>77466.404861999996</v>
      </c>
      <c r="E88" s="63">
        <v>103526.60391999999</v>
      </c>
      <c r="F88" s="63">
        <v>60952.583309000001</v>
      </c>
      <c r="G88" s="63">
        <v>32285.151931</v>
      </c>
      <c r="H88" s="63">
        <v>2657547.8215000001</v>
      </c>
    </row>
    <row r="89" spans="1:8" x14ac:dyDescent="0.3">
      <c r="A89" s="63">
        <v>1987</v>
      </c>
      <c r="B89" s="63">
        <v>0</v>
      </c>
      <c r="C89" s="63">
        <v>1824636.0248</v>
      </c>
      <c r="D89" s="63">
        <v>86290.381800000003</v>
      </c>
      <c r="E89" s="63">
        <v>117335.98366</v>
      </c>
      <c r="F89" s="63">
        <v>70935.231792999999</v>
      </c>
      <c r="G89" s="63">
        <v>39166.871297999998</v>
      </c>
      <c r="H89" s="63">
        <v>2860569.784</v>
      </c>
    </row>
    <row r="90" spans="1:8" x14ac:dyDescent="0.3">
      <c r="A90" s="63">
        <v>1988</v>
      </c>
      <c r="B90" s="63">
        <v>0</v>
      </c>
      <c r="C90" s="63">
        <v>1957848.3302</v>
      </c>
      <c r="D90" s="63">
        <v>102682.96066</v>
      </c>
      <c r="E90" s="63">
        <v>152744.35852000001</v>
      </c>
      <c r="F90" s="63">
        <v>104832.81791</v>
      </c>
      <c r="G90" s="63">
        <v>68099.809936999998</v>
      </c>
      <c r="H90" s="63">
        <v>3178973.0857000002</v>
      </c>
    </row>
    <row r="91" spans="1:8" x14ac:dyDescent="0.3">
      <c r="A91" s="63">
        <v>1989</v>
      </c>
      <c r="B91" s="63">
        <v>0</v>
      </c>
      <c r="C91" s="63">
        <v>2059069.6797</v>
      </c>
      <c r="D91" s="63">
        <v>107961.46914</v>
      </c>
      <c r="E91" s="63">
        <v>155122.80726999999</v>
      </c>
      <c r="F91" s="63">
        <v>101102.04332</v>
      </c>
      <c r="G91" s="63">
        <v>61552.045748999997</v>
      </c>
      <c r="H91" s="63">
        <v>3327912.9027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zoomScale="85" zoomScaleNormal="85" workbookViewId="0">
      <selection activeCell="A27" sqref="A27:P27"/>
    </sheetView>
  </sheetViews>
  <sheetFormatPr defaultColWidth="9.109375" defaultRowHeight="14.4" x14ac:dyDescent="0.3"/>
  <cols>
    <col min="1" max="1" width="28.88671875" customWidth="1"/>
    <col min="2" max="2" width="7.6640625" customWidth="1"/>
    <col min="3" max="3" width="9.88671875" customWidth="1"/>
    <col min="4" max="4" width="7.88671875" customWidth="1"/>
    <col min="5" max="5" width="10.88671875" customWidth="1"/>
    <col min="6" max="6" width="9" customWidth="1"/>
    <col min="7" max="7" width="8.5546875" customWidth="1"/>
    <col min="8" max="8" width="9.33203125" customWidth="1"/>
    <col min="9" max="9" width="12.109375" customWidth="1"/>
    <col min="10" max="10" width="13" customWidth="1"/>
    <col min="11" max="12" width="11.88671875" customWidth="1"/>
    <col min="13" max="13" width="2.88671875" customWidth="1"/>
    <col min="14" max="14" width="11.44140625" customWidth="1"/>
    <col min="15" max="15" width="10.33203125" customWidth="1"/>
    <col min="16" max="16" width="9" customWidth="1"/>
    <col min="17" max="17" width="4.5546875" customWidth="1"/>
    <col min="18" max="18" width="7.33203125" customWidth="1"/>
  </cols>
  <sheetData>
    <row r="1" spans="1:20" ht="15.6" x14ac:dyDescent="0.3">
      <c r="A1" s="1" t="s">
        <v>60</v>
      </c>
    </row>
    <row r="2" spans="1:20" x14ac:dyDescent="0.3">
      <c r="A2" s="4"/>
      <c r="B2" s="156"/>
      <c r="C2" s="157"/>
      <c r="D2" s="4"/>
      <c r="E2" s="119"/>
      <c r="F2" s="119"/>
      <c r="G2" s="119"/>
      <c r="H2" s="119"/>
      <c r="L2" s="119"/>
      <c r="M2" s="119"/>
    </row>
    <row r="3" spans="1:20" x14ac:dyDescent="0.3">
      <c r="A3" s="56"/>
      <c r="B3" s="155" t="s">
        <v>53</v>
      </c>
      <c r="C3" s="87"/>
      <c r="D3" s="155" t="s">
        <v>52</v>
      </c>
      <c r="E3" s="120"/>
      <c r="F3" s="120"/>
      <c r="G3" s="120"/>
      <c r="H3" s="120"/>
      <c r="J3" s="67"/>
      <c r="K3" s="67"/>
      <c r="L3" s="120"/>
      <c r="M3" s="120"/>
    </row>
    <row r="4" spans="1:20" s="63" customFormat="1" x14ac:dyDescent="0.3">
      <c r="A4" s="76" t="s">
        <v>108</v>
      </c>
      <c r="B4" s="55"/>
      <c r="C4" s="55"/>
      <c r="D4" s="55"/>
      <c r="E4" s="115"/>
      <c r="F4" s="115"/>
      <c r="G4" s="115"/>
      <c r="H4" s="115"/>
      <c r="J4" s="67"/>
      <c r="K4" s="67"/>
      <c r="L4" s="115"/>
      <c r="M4" s="115"/>
    </row>
    <row r="5" spans="1:20" ht="13.5" customHeight="1" x14ac:dyDescent="0.3">
      <c r="A5" s="77" t="s">
        <v>112</v>
      </c>
      <c r="B5" s="78">
        <f t="shared" ref="B5:B11" si="0">O30-O29</f>
        <v>-2.8398954342463227</v>
      </c>
      <c r="C5" s="79"/>
      <c r="D5" s="78">
        <f t="shared" ref="D5:D15" si="1">O46-O45</f>
        <v>-2.1547870853342985</v>
      </c>
      <c r="E5" s="79"/>
      <c r="F5" s="79"/>
      <c r="G5" s="116"/>
      <c r="H5" s="116"/>
      <c r="I5" s="5"/>
      <c r="J5" s="5"/>
      <c r="K5" s="5"/>
      <c r="L5" s="79"/>
      <c r="M5" s="116"/>
      <c r="N5" s="50"/>
      <c r="O5" s="50"/>
      <c r="P5" s="50"/>
      <c r="Q5" s="50"/>
      <c r="R5" s="50"/>
      <c r="T5" s="76"/>
    </row>
    <row r="6" spans="1:20" s="63" customFormat="1" ht="13.5" customHeight="1" x14ac:dyDescent="0.3">
      <c r="A6" s="76" t="s">
        <v>93</v>
      </c>
      <c r="B6" s="78">
        <f t="shared" si="0"/>
        <v>-2.0080535052950736</v>
      </c>
      <c r="C6" s="79"/>
      <c r="D6" s="78">
        <f t="shared" si="1"/>
        <v>-2.3571939547772551</v>
      </c>
      <c r="E6" s="79"/>
      <c r="F6" s="79"/>
      <c r="G6" s="116"/>
      <c r="H6" s="116"/>
      <c r="I6" s="5"/>
      <c r="J6" s="5"/>
      <c r="K6" s="5"/>
      <c r="L6" s="79"/>
      <c r="M6" s="116"/>
      <c r="N6" s="50"/>
      <c r="O6" s="50"/>
      <c r="P6" s="50"/>
      <c r="Q6" s="50"/>
      <c r="R6" s="50"/>
      <c r="T6" s="76"/>
    </row>
    <row r="7" spans="1:20" s="63" customFormat="1" ht="13.5" customHeight="1" x14ac:dyDescent="0.3">
      <c r="A7" s="77" t="s">
        <v>147</v>
      </c>
      <c r="B7" s="78">
        <f t="shared" si="0"/>
        <v>-0.58400888328062805</v>
      </c>
      <c r="C7" s="79"/>
      <c r="D7" s="78">
        <f t="shared" si="1"/>
        <v>-0.98017454793573577</v>
      </c>
      <c r="E7" s="79"/>
      <c r="F7" s="79"/>
      <c r="G7" s="116"/>
      <c r="H7" s="116"/>
      <c r="I7" s="5"/>
      <c r="J7" s="5"/>
      <c r="K7" s="5"/>
      <c r="L7" s="79"/>
      <c r="M7" s="116"/>
      <c r="N7" s="50"/>
      <c r="O7" s="50"/>
      <c r="P7" s="50"/>
      <c r="Q7" s="50"/>
      <c r="R7" s="50"/>
      <c r="T7" s="76"/>
    </row>
    <row r="8" spans="1:20" s="63" customFormat="1" ht="13.5" customHeight="1" x14ac:dyDescent="0.3">
      <c r="A8" s="76" t="s">
        <v>140</v>
      </c>
      <c r="B8" s="78">
        <f t="shared" si="0"/>
        <v>0.89338683433729926</v>
      </c>
      <c r="C8" s="80"/>
      <c r="D8" s="78">
        <f t="shared" si="1"/>
        <v>0.18347347677932646</v>
      </c>
      <c r="E8" s="79"/>
      <c r="F8" s="79"/>
      <c r="G8" s="116"/>
      <c r="H8" s="116"/>
      <c r="I8" s="5"/>
      <c r="J8" s="5"/>
      <c r="K8" s="5"/>
      <c r="L8" s="79"/>
      <c r="M8" s="116"/>
      <c r="N8" s="50"/>
      <c r="O8" s="50"/>
      <c r="P8" s="50"/>
      <c r="Q8" s="50"/>
      <c r="R8" s="50"/>
      <c r="T8" s="76"/>
    </row>
    <row r="9" spans="1:20" ht="11.25" customHeight="1" x14ac:dyDescent="0.3">
      <c r="A9" s="76" t="s">
        <v>151</v>
      </c>
      <c r="B9" s="78">
        <f t="shared" si="0"/>
        <v>-0.4894091467201207</v>
      </c>
      <c r="C9" s="80"/>
      <c r="D9" s="78">
        <f t="shared" si="1"/>
        <v>-0.9489756712348818</v>
      </c>
      <c r="E9" s="79"/>
      <c r="F9" s="79"/>
      <c r="G9" s="116"/>
      <c r="H9" s="116"/>
      <c r="I9" s="5"/>
      <c r="J9" s="5"/>
      <c r="K9" s="5"/>
      <c r="L9" s="79"/>
      <c r="M9" s="116"/>
      <c r="N9" s="50"/>
      <c r="O9" s="50"/>
      <c r="P9" s="50"/>
      <c r="Q9" s="50"/>
      <c r="R9" s="50"/>
    </row>
    <row r="10" spans="1:20" ht="11.25" customHeight="1" x14ac:dyDescent="0.3">
      <c r="A10" s="76" t="s">
        <v>94</v>
      </c>
      <c r="B10" s="78">
        <f t="shared" si="0"/>
        <v>-0.23426495294620153</v>
      </c>
      <c r="C10" s="80"/>
      <c r="D10" s="78">
        <f t="shared" si="1"/>
        <v>-0.13993081035359545</v>
      </c>
      <c r="E10" s="79"/>
      <c r="F10" s="79"/>
      <c r="G10" s="79"/>
      <c r="H10" s="79"/>
      <c r="I10" s="5"/>
      <c r="J10" s="5"/>
      <c r="K10" s="5"/>
      <c r="L10" s="79"/>
      <c r="M10" s="79"/>
      <c r="N10" s="50"/>
      <c r="O10" s="50"/>
      <c r="P10" s="50"/>
      <c r="Q10" s="50"/>
      <c r="R10" s="50"/>
    </row>
    <row r="11" spans="1:20" ht="11.25" customHeight="1" x14ac:dyDescent="0.3">
      <c r="A11" s="76" t="s">
        <v>68</v>
      </c>
      <c r="B11" s="78">
        <f t="shared" si="0"/>
        <v>0.14015971050230291</v>
      </c>
      <c r="C11" s="80"/>
      <c r="D11" s="78">
        <f t="shared" si="1"/>
        <v>8.0764685145702231E-3</v>
      </c>
      <c r="E11" s="79"/>
      <c r="F11" s="79"/>
      <c r="G11" s="79"/>
      <c r="H11" s="79"/>
      <c r="I11" s="5"/>
      <c r="J11" s="5"/>
      <c r="K11" s="5"/>
      <c r="L11" s="79"/>
      <c r="M11" s="79"/>
      <c r="N11" s="50"/>
      <c r="O11" s="50"/>
      <c r="P11" s="50"/>
      <c r="Q11" s="50"/>
      <c r="R11" s="50"/>
    </row>
    <row r="12" spans="1:20" ht="11.25" customHeight="1" x14ac:dyDescent="0.3">
      <c r="A12" s="76" t="s">
        <v>61</v>
      </c>
      <c r="B12" s="81" t="s">
        <v>55</v>
      </c>
      <c r="C12" s="80"/>
      <c r="D12" s="78">
        <f t="shared" si="1"/>
        <v>-0.325882912792407</v>
      </c>
      <c r="E12" s="79"/>
      <c r="F12" s="79"/>
      <c r="G12" s="79"/>
      <c r="H12" s="79"/>
      <c r="I12" s="5"/>
      <c r="J12" s="5"/>
      <c r="K12" s="5"/>
      <c r="L12" s="79"/>
      <c r="M12" s="79"/>
      <c r="N12" s="50"/>
      <c r="O12" s="50"/>
      <c r="P12" s="50"/>
      <c r="Q12" s="50"/>
      <c r="R12" s="50"/>
    </row>
    <row r="13" spans="1:20" ht="11.25" customHeight="1" x14ac:dyDescent="0.3">
      <c r="A13" s="76" t="s">
        <v>67</v>
      </c>
      <c r="B13" s="81" t="s">
        <v>55</v>
      </c>
      <c r="C13" s="80"/>
      <c r="D13" s="78">
        <f t="shared" si="1"/>
        <v>-0.11772631050115123</v>
      </c>
      <c r="E13" s="79"/>
      <c r="F13" s="79"/>
      <c r="G13" s="79"/>
      <c r="H13" s="79"/>
      <c r="I13" s="5"/>
      <c r="J13" s="5"/>
      <c r="K13" s="5"/>
      <c r="L13" s="79"/>
      <c r="M13" s="79"/>
      <c r="N13" s="50"/>
      <c r="O13" s="50"/>
      <c r="P13" s="50"/>
      <c r="Q13" s="50"/>
      <c r="R13" s="50"/>
    </row>
    <row r="14" spans="1:20" ht="11.25" customHeight="1" x14ac:dyDescent="0.3">
      <c r="A14" s="76" t="s">
        <v>66</v>
      </c>
      <c r="B14" s="81" t="s">
        <v>55</v>
      </c>
      <c r="C14" s="82"/>
      <c r="D14" s="78">
        <f t="shared" si="1"/>
        <v>-2.3624351128475727</v>
      </c>
      <c r="E14" s="79"/>
      <c r="F14" s="79"/>
      <c r="G14" s="79"/>
      <c r="H14" s="79"/>
      <c r="I14" s="5"/>
      <c r="J14" s="5"/>
      <c r="K14" s="5"/>
      <c r="L14" s="79"/>
      <c r="M14" s="79"/>
      <c r="N14" s="50"/>
      <c r="O14" s="50"/>
      <c r="P14" s="50"/>
      <c r="Q14" s="50"/>
      <c r="R14" s="50"/>
    </row>
    <row r="15" spans="1:20" ht="11.25" customHeight="1" x14ac:dyDescent="0.3">
      <c r="A15" s="76" t="s">
        <v>65</v>
      </c>
      <c r="B15" s="81" t="s">
        <v>55</v>
      </c>
      <c r="C15" s="80"/>
      <c r="D15" s="78">
        <f t="shared" si="1"/>
        <v>0.53110062400665292</v>
      </c>
      <c r="E15" s="79"/>
      <c r="F15" s="79"/>
      <c r="G15" s="79"/>
      <c r="H15" s="79"/>
      <c r="I15" s="5"/>
      <c r="J15" s="5"/>
      <c r="K15" s="5"/>
      <c r="L15" s="79"/>
      <c r="M15" s="79"/>
      <c r="N15" s="50"/>
      <c r="O15" s="50"/>
      <c r="P15" s="50"/>
      <c r="Q15" s="50"/>
      <c r="R15" s="50"/>
    </row>
    <row r="16" spans="1:20" ht="11.25" customHeight="1" x14ac:dyDescent="0.3">
      <c r="A16" s="76" t="s">
        <v>84</v>
      </c>
      <c r="B16" s="78">
        <f>B20-SUM(B5:B11)</f>
        <v>4.5524524780127251E-3</v>
      </c>
      <c r="C16" s="79"/>
      <c r="D16" s="78">
        <f>D20-SUM(D5:D15)</f>
        <v>-1.6254563865338412E-2</v>
      </c>
      <c r="E16" s="79"/>
      <c r="F16" s="79"/>
      <c r="G16" s="79"/>
      <c r="H16" s="79"/>
      <c r="L16" s="79"/>
      <c r="M16" s="79"/>
      <c r="N16" s="50"/>
      <c r="O16" s="50"/>
      <c r="P16" s="50"/>
      <c r="Q16" s="50"/>
      <c r="R16" s="50"/>
    </row>
    <row r="17" spans="1:18" ht="8.25" customHeight="1" x14ac:dyDescent="0.3">
      <c r="A17" s="84"/>
      <c r="B17" s="78"/>
      <c r="C17" s="80"/>
      <c r="D17" s="78"/>
      <c r="E17" s="79"/>
      <c r="F17" s="79"/>
      <c r="G17" s="116"/>
      <c r="H17" s="116"/>
      <c r="L17" s="79"/>
      <c r="M17" s="116"/>
      <c r="N17" s="50"/>
      <c r="O17" s="50"/>
      <c r="P17" s="50"/>
      <c r="Q17" s="50"/>
      <c r="R17" s="50"/>
    </row>
    <row r="18" spans="1:18" s="63" customFormat="1" ht="12" customHeight="1" x14ac:dyDescent="0.3">
      <c r="A18" s="88" t="s">
        <v>109</v>
      </c>
      <c r="B18" s="78"/>
      <c r="C18" s="80"/>
      <c r="D18" s="78"/>
      <c r="E18" s="79"/>
      <c r="F18" s="79"/>
      <c r="G18" s="79"/>
      <c r="H18" s="79"/>
      <c r="L18" s="79"/>
      <c r="M18" s="79"/>
      <c r="N18" s="50"/>
      <c r="O18" s="50"/>
      <c r="P18" s="50"/>
      <c r="Q18" s="50"/>
      <c r="R18" s="50"/>
    </row>
    <row r="19" spans="1:18" s="63" customFormat="1" ht="12" customHeight="1" x14ac:dyDescent="0.3">
      <c r="A19" s="76" t="s">
        <v>110</v>
      </c>
      <c r="B19" s="80">
        <f>O29</f>
        <v>21.817532925170731</v>
      </c>
      <c r="C19" s="80"/>
      <c r="D19" s="80">
        <f>O29</f>
        <v>21.817532925170731</v>
      </c>
      <c r="E19" s="79"/>
      <c r="F19" s="79"/>
      <c r="G19" s="79"/>
      <c r="H19" s="79"/>
      <c r="L19" s="79"/>
      <c r="M19" s="79"/>
      <c r="N19" s="50"/>
      <c r="O19" s="50"/>
      <c r="P19" s="50"/>
      <c r="Q19" s="50"/>
      <c r="R19" s="50"/>
    </row>
    <row r="20" spans="1:18" ht="12" customHeight="1" x14ac:dyDescent="0.3">
      <c r="A20" s="76" t="s">
        <v>111</v>
      </c>
      <c r="B20" s="80">
        <f>B21-B19</f>
        <v>-5.1175329251707318</v>
      </c>
      <c r="C20" s="80"/>
      <c r="D20" s="80">
        <f>D21-D19</f>
        <v>-8.6807104003416864</v>
      </c>
      <c r="E20" s="79"/>
      <c r="F20" s="79"/>
      <c r="G20" s="116"/>
      <c r="H20" s="116"/>
      <c r="L20" s="79"/>
      <c r="M20" s="116"/>
      <c r="N20" s="50"/>
      <c r="O20" s="50"/>
      <c r="P20" s="50"/>
      <c r="Q20" s="50"/>
      <c r="R20" s="50"/>
    </row>
    <row r="21" spans="1:18" ht="12" customHeight="1" x14ac:dyDescent="0.3">
      <c r="A21" s="85" t="s">
        <v>63</v>
      </c>
      <c r="B21" s="86">
        <f>Table1!D5</f>
        <v>16.7</v>
      </c>
      <c r="C21" s="87"/>
      <c r="D21" s="86">
        <f>O56</f>
        <v>13.136822524829045</v>
      </c>
      <c r="E21" s="79"/>
      <c r="F21" s="79"/>
      <c r="G21" s="116"/>
      <c r="H21" s="79"/>
      <c r="I21" s="50"/>
      <c r="L21" s="79"/>
      <c r="M21" s="116"/>
      <c r="N21" s="50"/>
      <c r="O21" s="50"/>
      <c r="P21" s="50"/>
      <c r="Q21" s="50"/>
      <c r="R21" s="50"/>
    </row>
    <row r="22" spans="1:18" s="63" customFormat="1" ht="12" customHeight="1" x14ac:dyDescent="0.3">
      <c r="A22" s="76"/>
      <c r="B22" s="80"/>
      <c r="C22" s="82"/>
      <c r="D22" s="80"/>
      <c r="E22" s="79"/>
      <c r="F22" s="79"/>
      <c r="G22" s="79"/>
      <c r="H22" s="116"/>
      <c r="I22" s="50"/>
      <c r="L22" s="79"/>
      <c r="M22" s="79"/>
      <c r="N22" s="50"/>
      <c r="O22" s="50"/>
      <c r="P22" s="50"/>
      <c r="Q22" s="50"/>
      <c r="R22" s="50"/>
    </row>
    <row r="23" spans="1:18" s="63" customFormat="1" ht="12" customHeight="1" x14ac:dyDescent="0.3">
      <c r="A23" s="76" t="s">
        <v>113</v>
      </c>
      <c r="B23" s="80"/>
      <c r="C23" s="82"/>
      <c r="D23" s="80"/>
      <c r="E23" s="80"/>
      <c r="F23" s="80"/>
      <c r="G23" s="80"/>
      <c r="H23" s="80"/>
      <c r="I23" s="50"/>
      <c r="L23" s="80"/>
      <c r="M23" s="80"/>
      <c r="N23" s="50"/>
      <c r="O23" s="50"/>
      <c r="P23" s="50"/>
      <c r="Q23" s="50"/>
      <c r="R23" s="50"/>
    </row>
    <row r="24" spans="1:18" x14ac:dyDescent="0.3">
      <c r="A24" s="52" t="s">
        <v>157</v>
      </c>
      <c r="B24" s="63"/>
      <c r="C24" s="59"/>
      <c r="D24" s="63"/>
      <c r="E24" s="63"/>
      <c r="F24" s="48"/>
      <c r="G24" s="63"/>
      <c r="H24" s="63"/>
    </row>
    <row r="25" spans="1:18" s="63" customFormat="1" x14ac:dyDescent="0.3">
      <c r="A25" s="52"/>
      <c r="C25" s="59"/>
      <c r="F25" s="48"/>
    </row>
    <row r="26" spans="1:18" s="63" customFormat="1" x14ac:dyDescent="0.3">
      <c r="A26" s="3" t="s">
        <v>104</v>
      </c>
      <c r="B26" s="4"/>
      <c r="C26" s="60"/>
      <c r="D26" s="4"/>
      <c r="E26" s="4"/>
      <c r="F26" s="4"/>
      <c r="G26" s="4"/>
      <c r="H26" s="4"/>
      <c r="I26" s="4"/>
      <c r="J26" s="4"/>
      <c r="K26" s="72"/>
      <c r="L26" s="4"/>
      <c r="M26" s="4"/>
    </row>
    <row r="27" spans="1:18" x14ac:dyDescent="0.3">
      <c r="A27" s="3" t="s">
        <v>69</v>
      </c>
      <c r="B27" s="3" t="s">
        <v>70</v>
      </c>
      <c r="C27" s="3" t="s">
        <v>71</v>
      </c>
      <c r="D27" s="3" t="s">
        <v>72</v>
      </c>
      <c r="E27" s="71" t="s">
        <v>103</v>
      </c>
      <c r="F27" s="71" t="s">
        <v>9</v>
      </c>
      <c r="G27" s="71" t="s">
        <v>10</v>
      </c>
      <c r="H27" s="71" t="s">
        <v>11</v>
      </c>
      <c r="I27" s="71" t="s">
        <v>12</v>
      </c>
      <c r="J27" s="71" t="s">
        <v>13</v>
      </c>
      <c r="K27" s="71" t="s">
        <v>8</v>
      </c>
      <c r="L27" s="163" t="s">
        <v>105</v>
      </c>
      <c r="M27" s="73"/>
      <c r="N27" s="74" t="s">
        <v>80</v>
      </c>
      <c r="O27" s="75" t="s">
        <v>79</v>
      </c>
      <c r="P27" s="75" t="s">
        <v>78</v>
      </c>
    </row>
    <row r="28" spans="1:18" s="63" customFormat="1" ht="18" customHeight="1" x14ac:dyDescent="0.3">
      <c r="A28" s="62" t="s">
        <v>99</v>
      </c>
      <c r="N28" s="61" t="s">
        <v>115</v>
      </c>
      <c r="O28" s="66">
        <f>PS!AF$107</f>
        <v>21.52</v>
      </c>
      <c r="P28" s="69"/>
    </row>
    <row r="29" spans="1:18" s="63" customFormat="1" x14ac:dyDescent="0.3">
      <c r="A29" s="63">
        <v>2014</v>
      </c>
      <c r="B29" s="63">
        <v>0</v>
      </c>
      <c r="C29" s="63">
        <v>13</v>
      </c>
      <c r="D29" s="63">
        <v>0</v>
      </c>
      <c r="E29" s="160">
        <v>4875181.9444000004</v>
      </c>
      <c r="F29" s="161">
        <v>1171009.3293000001</v>
      </c>
      <c r="G29" s="161">
        <v>1614282.7208</v>
      </c>
      <c r="H29" s="161">
        <v>427893.00438</v>
      </c>
      <c r="I29" s="161">
        <v>662654.89975999994</v>
      </c>
      <c r="J29" s="161">
        <v>540652.98236000002</v>
      </c>
      <c r="K29" s="161">
        <v>506524.4866</v>
      </c>
      <c r="L29" s="161">
        <v>9798199.3675999995</v>
      </c>
      <c r="N29" s="61" t="s">
        <v>77</v>
      </c>
      <c r="O29" s="66">
        <f t="shared" ref="O29:O36" si="2">SUM(H29:K29)/L29*100</f>
        <v>21.817532925170731</v>
      </c>
      <c r="R29" s="58" t="s">
        <v>106</v>
      </c>
    </row>
    <row r="30" spans="1:18" x14ac:dyDescent="0.3">
      <c r="A30" s="93">
        <v>2014</v>
      </c>
      <c r="B30" s="64">
        <v>18</v>
      </c>
      <c r="C30" s="64">
        <v>13</v>
      </c>
      <c r="D30" s="64">
        <v>40</v>
      </c>
      <c r="E30" s="162">
        <v>5421258.4585999995</v>
      </c>
      <c r="F30" s="161">
        <v>1093424.1188999999</v>
      </c>
      <c r="G30" s="161">
        <v>1485624.1351999999</v>
      </c>
      <c r="H30" s="161">
        <v>370574.8101</v>
      </c>
      <c r="I30" s="161">
        <v>577619.12089000002</v>
      </c>
      <c r="J30" s="161">
        <v>483021.03921999998</v>
      </c>
      <c r="K30" s="161">
        <v>442674.11307999998</v>
      </c>
      <c r="L30" s="161">
        <v>9874195.7959000003</v>
      </c>
      <c r="N30" t="s">
        <v>73</v>
      </c>
      <c r="O30" s="48">
        <f t="shared" si="2"/>
        <v>18.977637490924408</v>
      </c>
      <c r="P30" s="48">
        <f>O30-O29</f>
        <v>-2.8398954342463227</v>
      </c>
      <c r="R30" s="58" t="s">
        <v>118</v>
      </c>
    </row>
    <row r="31" spans="1:18" s="63" customFormat="1" x14ac:dyDescent="0.3">
      <c r="A31" s="93">
        <v>2014</v>
      </c>
      <c r="B31" s="64">
        <v>18</v>
      </c>
      <c r="C31" s="64">
        <v>10</v>
      </c>
      <c r="D31" s="64">
        <v>40</v>
      </c>
      <c r="E31" s="162">
        <v>6561974.6785000004</v>
      </c>
      <c r="F31" s="161">
        <v>1171475.9842000001</v>
      </c>
      <c r="G31" s="161">
        <v>1544341.9476000001</v>
      </c>
      <c r="H31" s="161">
        <v>379935.45885</v>
      </c>
      <c r="I31" s="161">
        <v>583566.87948</v>
      </c>
      <c r="J31" s="161">
        <v>484488.15951000003</v>
      </c>
      <c r="K31" s="161">
        <v>442891.81568</v>
      </c>
      <c r="L31" s="161">
        <v>11142773.536</v>
      </c>
      <c r="N31" s="63" t="s">
        <v>74</v>
      </c>
      <c r="O31" s="48">
        <f t="shared" si="2"/>
        <v>16.969583985629335</v>
      </c>
      <c r="P31" s="48">
        <f t="shared" ref="P31:P36" si="3">O31-O30</f>
        <v>-2.0080535052950736</v>
      </c>
      <c r="Q31" s="64"/>
      <c r="R31" s="57" t="s">
        <v>93</v>
      </c>
    </row>
    <row r="32" spans="1:18" s="63" customFormat="1" x14ac:dyDescent="0.3">
      <c r="A32" s="93">
        <v>2014</v>
      </c>
      <c r="B32" s="64">
        <v>18</v>
      </c>
      <c r="C32" s="64">
        <v>14</v>
      </c>
      <c r="D32" s="64">
        <v>40</v>
      </c>
      <c r="E32" s="162">
        <v>6906918.2945999997</v>
      </c>
      <c r="F32" s="161">
        <v>1222485.3377</v>
      </c>
      <c r="G32" s="161">
        <v>1577485.8533000001</v>
      </c>
      <c r="H32" s="161">
        <v>383263.49619999999</v>
      </c>
      <c r="I32" s="161">
        <v>585917.23641999997</v>
      </c>
      <c r="J32" s="161">
        <v>485027.94211</v>
      </c>
      <c r="K32" s="161">
        <v>442934.76354999997</v>
      </c>
      <c r="L32" s="161">
        <v>11578131.536</v>
      </c>
      <c r="N32" s="63" t="s">
        <v>75</v>
      </c>
      <c r="O32" s="48">
        <f t="shared" si="2"/>
        <v>16.385575102348707</v>
      </c>
      <c r="P32" s="48">
        <f t="shared" si="3"/>
        <v>-0.58400888328062805</v>
      </c>
      <c r="Q32" s="64"/>
      <c r="R32" s="58" t="s">
        <v>147</v>
      </c>
    </row>
    <row r="33" spans="1:18" s="63" customFormat="1" x14ac:dyDescent="0.3">
      <c r="A33" s="93">
        <v>2014</v>
      </c>
      <c r="B33" s="64">
        <v>18</v>
      </c>
      <c r="C33" s="64">
        <v>15</v>
      </c>
      <c r="D33" s="64">
        <v>40</v>
      </c>
      <c r="E33" s="162">
        <v>7002441.9221000001</v>
      </c>
      <c r="F33" s="161">
        <v>1248812.5974000001</v>
      </c>
      <c r="G33" s="161">
        <v>1630014.4151000001</v>
      </c>
      <c r="H33" s="161">
        <v>402128.81933999999</v>
      </c>
      <c r="I33" s="161">
        <v>623654.19993</v>
      </c>
      <c r="J33" s="161">
        <v>529766.88853</v>
      </c>
      <c r="K33" s="161">
        <v>503062.08137000003</v>
      </c>
      <c r="L33" s="161">
        <v>11913979.536</v>
      </c>
      <c r="N33" s="63" t="s">
        <v>76</v>
      </c>
      <c r="O33" s="48">
        <f t="shared" si="2"/>
        <v>17.278961936686006</v>
      </c>
      <c r="P33" s="48">
        <f t="shared" si="3"/>
        <v>0.89338683433729926</v>
      </c>
      <c r="Q33" s="64"/>
      <c r="R33" s="57" t="s">
        <v>140</v>
      </c>
    </row>
    <row r="34" spans="1:18" x14ac:dyDescent="0.3">
      <c r="A34" s="93">
        <v>2014</v>
      </c>
      <c r="B34" s="63">
        <v>18</v>
      </c>
      <c r="C34" s="63">
        <v>16</v>
      </c>
      <c r="D34" s="63">
        <v>40</v>
      </c>
      <c r="E34" s="162">
        <v>7327782.5805000002</v>
      </c>
      <c r="F34" s="161">
        <v>1302392.5294000001</v>
      </c>
      <c r="G34" s="161">
        <v>1678880.2259</v>
      </c>
      <c r="H34" s="161">
        <v>408402.17486000003</v>
      </c>
      <c r="I34" s="161">
        <v>630010.91052999999</v>
      </c>
      <c r="J34" s="161">
        <v>532455.87971999997</v>
      </c>
      <c r="K34" s="161">
        <v>503985.35716999997</v>
      </c>
      <c r="L34" s="161">
        <v>12358008.27</v>
      </c>
      <c r="N34" s="63" t="s">
        <v>95</v>
      </c>
      <c r="O34" s="48">
        <f t="shared" si="2"/>
        <v>16.789552789965885</v>
      </c>
      <c r="P34" s="48">
        <f t="shared" si="3"/>
        <v>-0.4894091467201207</v>
      </c>
      <c r="Q34" s="63"/>
      <c r="R34" s="57" t="s">
        <v>148</v>
      </c>
    </row>
    <row r="35" spans="1:18" x14ac:dyDescent="0.3">
      <c r="A35" s="93">
        <v>2014</v>
      </c>
      <c r="B35" s="63">
        <v>18</v>
      </c>
      <c r="C35" s="63">
        <v>17</v>
      </c>
      <c r="D35" s="63">
        <v>40</v>
      </c>
      <c r="E35" s="162">
        <v>7575249.7304999996</v>
      </c>
      <c r="F35" s="161">
        <v>1302392.5294000001</v>
      </c>
      <c r="G35" s="161">
        <v>1678880.2259</v>
      </c>
      <c r="H35" s="161">
        <v>415603.59986000002</v>
      </c>
      <c r="I35" s="161">
        <v>635772.05053000001</v>
      </c>
      <c r="J35" s="161">
        <v>533752.13621999999</v>
      </c>
      <c r="K35" s="161">
        <v>504129.38566999999</v>
      </c>
      <c r="L35" s="161">
        <v>12619878.27</v>
      </c>
      <c r="N35" s="63" t="s">
        <v>152</v>
      </c>
      <c r="O35" s="48">
        <f t="shared" si="2"/>
        <v>16.555287837019684</v>
      </c>
      <c r="P35" s="48">
        <f t="shared" si="3"/>
        <v>-0.23426495294620153</v>
      </c>
      <c r="Q35" s="63"/>
      <c r="R35" s="57" t="s">
        <v>94</v>
      </c>
    </row>
    <row r="36" spans="1:18" x14ac:dyDescent="0.3">
      <c r="A36" s="63">
        <v>2014</v>
      </c>
      <c r="B36" s="63">
        <v>18</v>
      </c>
      <c r="C36" s="63">
        <v>18</v>
      </c>
      <c r="D36" s="63">
        <v>40</v>
      </c>
      <c r="E36" s="162">
        <v>7573508.2944</v>
      </c>
      <c r="F36" s="161">
        <v>1303588.9036999999</v>
      </c>
      <c r="G36" s="161">
        <v>1688618.7773</v>
      </c>
      <c r="H36" s="161">
        <v>421098.57633000001</v>
      </c>
      <c r="I36" s="161">
        <v>644384.26766999997</v>
      </c>
      <c r="J36" s="161">
        <v>540339.78148000001</v>
      </c>
      <c r="K36" s="161">
        <v>506509.97126000002</v>
      </c>
      <c r="L36" s="161">
        <v>12652147.184</v>
      </c>
      <c r="N36" s="63" t="s">
        <v>153</v>
      </c>
      <c r="O36" s="48">
        <f t="shared" si="2"/>
        <v>16.695447547521987</v>
      </c>
      <c r="P36" s="48">
        <f t="shared" si="3"/>
        <v>0.14015971050230291</v>
      </c>
      <c r="Q36" s="63"/>
      <c r="R36" s="57" t="s">
        <v>68</v>
      </c>
    </row>
    <row r="37" spans="1:18" s="63" customFormat="1" x14ac:dyDescent="0.3">
      <c r="E37" s="162"/>
      <c r="F37" s="161"/>
      <c r="G37" s="161"/>
      <c r="H37" s="161"/>
      <c r="I37" s="161"/>
      <c r="J37" s="161"/>
      <c r="K37" s="161"/>
      <c r="L37" s="161"/>
      <c r="O37" s="48"/>
      <c r="P37" s="48"/>
      <c r="R37" s="57"/>
    </row>
    <row r="38" spans="1:18" s="63" customFormat="1" x14ac:dyDescent="0.3">
      <c r="A38" s="70" t="s">
        <v>102</v>
      </c>
      <c r="E38" s="162"/>
      <c r="F38" s="161"/>
      <c r="G38" s="161"/>
      <c r="H38" s="161"/>
      <c r="I38" s="161"/>
      <c r="J38" s="161"/>
      <c r="K38" s="161"/>
      <c r="L38" s="161"/>
      <c r="O38" s="49"/>
      <c r="P38" s="49"/>
      <c r="R38" s="65"/>
    </row>
    <row r="39" spans="1:18" s="63" customFormat="1" x14ac:dyDescent="0.3">
      <c r="A39" s="68" t="s">
        <v>182</v>
      </c>
      <c r="B39" s="68">
        <v>0</v>
      </c>
      <c r="C39" s="68">
        <v>13</v>
      </c>
      <c r="D39" s="68">
        <v>41</v>
      </c>
      <c r="E39" s="165">
        <v>5604529.7449000003</v>
      </c>
      <c r="F39" s="68">
        <v>973486.89610999997</v>
      </c>
      <c r="G39" s="68">
        <v>1355465.2834999999</v>
      </c>
      <c r="H39" s="68">
        <v>361053.84898000001</v>
      </c>
      <c r="I39" s="166">
        <v>574980.13456000003</v>
      </c>
      <c r="J39" s="68">
        <v>484917.85473999998</v>
      </c>
      <c r="K39" s="68">
        <v>443765.60479999997</v>
      </c>
      <c r="L39" s="166">
        <v>9798199.3675999995</v>
      </c>
      <c r="M39" s="68"/>
      <c r="N39" s="68" t="s">
        <v>183</v>
      </c>
      <c r="O39" s="49">
        <f>SUM(H39:K39)/L39*100</f>
        <v>19.031225770381006</v>
      </c>
      <c r="P39" s="49">
        <f>O39-O29</f>
        <v>-2.7863071547897249</v>
      </c>
      <c r="R39" s="65"/>
    </row>
    <row r="40" spans="1:18" s="63" customFormat="1" x14ac:dyDescent="0.3">
      <c r="A40" s="63" t="s">
        <v>184</v>
      </c>
      <c r="B40" s="63">
        <v>0</v>
      </c>
      <c r="C40" s="63">
        <v>13</v>
      </c>
      <c r="D40" s="63">
        <v>2</v>
      </c>
      <c r="E40" s="162">
        <v>5287678.2147000004</v>
      </c>
      <c r="F40" s="161">
        <v>1087455.1714999999</v>
      </c>
      <c r="G40" s="161">
        <v>1470215.6869000001</v>
      </c>
      <c r="H40" s="161">
        <v>382532.97324000002</v>
      </c>
      <c r="I40" s="161">
        <v>603352.58062999998</v>
      </c>
      <c r="J40" s="161">
        <v>502015.68959999998</v>
      </c>
      <c r="K40" s="161">
        <v>464949.05111</v>
      </c>
      <c r="L40" s="161">
        <v>9798199.3675999995</v>
      </c>
      <c r="N40" s="63" t="s">
        <v>100</v>
      </c>
      <c r="O40" s="48">
        <f>SUM(H40:K40)/L40*100</f>
        <v>19.930705850276418</v>
      </c>
      <c r="P40" s="49">
        <f>O40-O39</f>
        <v>0.89948007989541168</v>
      </c>
      <c r="R40" s="65"/>
    </row>
    <row r="41" spans="1:18" s="63" customFormat="1" x14ac:dyDescent="0.3">
      <c r="A41" s="63" t="s">
        <v>158</v>
      </c>
      <c r="B41" s="63">
        <v>18</v>
      </c>
      <c r="C41" s="63">
        <v>13</v>
      </c>
      <c r="D41" s="63">
        <v>2</v>
      </c>
      <c r="E41" s="162">
        <v>5390552.6664000005</v>
      </c>
      <c r="F41" s="161">
        <v>1079764.2322</v>
      </c>
      <c r="G41" s="161">
        <v>1459605.7686000001</v>
      </c>
      <c r="H41" s="161">
        <v>380291.94143000001</v>
      </c>
      <c r="I41" s="161">
        <v>600401.23126000003</v>
      </c>
      <c r="J41" s="161">
        <v>500197.78610000003</v>
      </c>
      <c r="K41" s="161">
        <v>463382.16982000001</v>
      </c>
      <c r="L41" s="161">
        <v>9874195.7959000003</v>
      </c>
      <c r="N41" s="63" t="s">
        <v>101</v>
      </c>
      <c r="O41" s="48">
        <f t="shared" ref="O41" si="4">SUM(H41:K41)/L41*100</f>
        <v>19.690445366875426</v>
      </c>
      <c r="P41" s="49">
        <f>O41-O40</f>
        <v>-0.24026048340099138</v>
      </c>
      <c r="R41" s="65"/>
    </row>
    <row r="42" spans="1:18" s="63" customFormat="1" x14ac:dyDescent="0.3">
      <c r="A42" s="63" t="s">
        <v>159</v>
      </c>
      <c r="B42" s="64">
        <v>18</v>
      </c>
      <c r="C42" s="64">
        <v>13</v>
      </c>
      <c r="D42" s="64">
        <v>40</v>
      </c>
      <c r="E42" s="161">
        <f>E30</f>
        <v>5421258.4585999995</v>
      </c>
      <c r="F42" s="161">
        <f>F30</f>
        <v>1093424.1188999999</v>
      </c>
      <c r="G42" s="161">
        <f t="shared" ref="G42:L42" si="5">G30</f>
        <v>1485624.1351999999</v>
      </c>
      <c r="H42" s="161">
        <f t="shared" si="5"/>
        <v>370574.8101</v>
      </c>
      <c r="I42" s="161">
        <f t="shared" si="5"/>
        <v>577619.12089000002</v>
      </c>
      <c r="J42" s="161">
        <f t="shared" si="5"/>
        <v>483021.03921999998</v>
      </c>
      <c r="K42" s="161">
        <f t="shared" si="5"/>
        <v>442674.11307999998</v>
      </c>
      <c r="L42" s="161">
        <f t="shared" si="5"/>
        <v>9874195.7959000003</v>
      </c>
      <c r="N42" s="63" t="s">
        <v>73</v>
      </c>
      <c r="O42" s="48">
        <f t="shared" ref="O42" si="6">SUM(H42:K42)/L42*100</f>
        <v>18.977637490924408</v>
      </c>
      <c r="P42" s="49">
        <f>O42-O41</f>
        <v>-0.71280787595101813</v>
      </c>
      <c r="R42" s="65"/>
    </row>
    <row r="43" spans="1:18" s="63" customFormat="1" x14ac:dyDescent="0.3">
      <c r="E43" s="162"/>
      <c r="F43" s="161"/>
      <c r="G43" s="161"/>
      <c r="H43" s="161"/>
      <c r="I43" s="161"/>
      <c r="J43" s="161"/>
      <c r="K43" s="161"/>
      <c r="L43" s="161"/>
      <c r="O43" s="49"/>
      <c r="P43" s="49"/>
      <c r="R43" s="65"/>
    </row>
    <row r="44" spans="1:18" s="63" customFormat="1" x14ac:dyDescent="0.3">
      <c r="A44" s="62" t="s">
        <v>98</v>
      </c>
      <c r="E44" s="162"/>
      <c r="F44" s="161"/>
      <c r="G44" s="161"/>
      <c r="H44" s="161"/>
      <c r="I44" s="161"/>
      <c r="J44" s="161"/>
      <c r="K44" s="161"/>
      <c r="L44" s="161"/>
      <c r="N44" s="68"/>
      <c r="O44" s="49"/>
      <c r="P44" s="49"/>
    </row>
    <row r="45" spans="1:18" x14ac:dyDescent="0.3">
      <c r="A45" s="63">
        <v>2014</v>
      </c>
      <c r="B45" s="63">
        <v>0</v>
      </c>
      <c r="C45" s="63">
        <v>13</v>
      </c>
      <c r="D45" s="63">
        <v>0</v>
      </c>
      <c r="E45" s="162">
        <v>4872310.3191999998</v>
      </c>
      <c r="F45" s="161">
        <v>1170177.3521</v>
      </c>
      <c r="G45" s="161">
        <v>1612429.3196</v>
      </c>
      <c r="H45" s="161">
        <v>427261.84818999999</v>
      </c>
      <c r="I45" s="161">
        <v>661654.50381000002</v>
      </c>
      <c r="J45" s="161">
        <v>539581.64216000005</v>
      </c>
      <c r="K45" s="161">
        <v>505641.44770000002</v>
      </c>
      <c r="L45" s="161">
        <v>9789056.4328000005</v>
      </c>
      <c r="M45" s="63"/>
      <c r="N45" s="61" t="s">
        <v>77</v>
      </c>
      <c r="O45" s="49">
        <f>SUM(H45:K45)/L45*100</f>
        <v>21.801278361305393</v>
      </c>
      <c r="P45" s="5"/>
      <c r="R45" s="58" t="s">
        <v>106</v>
      </c>
    </row>
    <row r="46" spans="1:18" x14ac:dyDescent="0.3">
      <c r="A46" s="64">
        <v>2014</v>
      </c>
      <c r="B46" s="64">
        <v>19</v>
      </c>
      <c r="C46" s="64">
        <v>13</v>
      </c>
      <c r="D46" s="64">
        <v>2</v>
      </c>
      <c r="E46" s="162">
        <v>5347145.1692000004</v>
      </c>
      <c r="F46" s="161">
        <v>1081909.1858000001</v>
      </c>
      <c r="G46" s="161">
        <v>1457517.4158999999</v>
      </c>
      <c r="H46" s="161">
        <v>378070.32864999998</v>
      </c>
      <c r="I46" s="161">
        <v>594284.95444999996</v>
      </c>
      <c r="J46" s="161">
        <v>494482.33954000002</v>
      </c>
      <c r="K46" s="161">
        <v>461434.90649000002</v>
      </c>
      <c r="L46" s="161">
        <v>9814844.2999000009</v>
      </c>
      <c r="M46" s="63"/>
      <c r="N46" s="63" t="s">
        <v>85</v>
      </c>
      <c r="O46" s="48">
        <f>SUM(H46:K46)/L46*100</f>
        <v>19.646491275971094</v>
      </c>
      <c r="P46" s="48">
        <f>O46-O45</f>
        <v>-2.1547870853342985</v>
      </c>
      <c r="R46" s="58" t="s">
        <v>118</v>
      </c>
    </row>
    <row r="47" spans="1:18" s="63" customFormat="1" x14ac:dyDescent="0.3">
      <c r="A47" s="64">
        <v>2014</v>
      </c>
      <c r="B47" s="64">
        <v>19</v>
      </c>
      <c r="C47" s="64">
        <v>20</v>
      </c>
      <c r="D47" s="64">
        <v>2</v>
      </c>
      <c r="E47" s="162">
        <v>6622756.1337000001</v>
      </c>
      <c r="F47" s="161">
        <v>1148605.463</v>
      </c>
      <c r="G47" s="161">
        <v>1509419.6734</v>
      </c>
      <c r="H47" s="161">
        <v>383532.01553999999</v>
      </c>
      <c r="I47" s="161">
        <v>599179.58415000001</v>
      </c>
      <c r="J47" s="161">
        <v>495722.74018000002</v>
      </c>
      <c r="K47" s="161">
        <v>461558.69076999999</v>
      </c>
      <c r="L47" s="161">
        <v>11220774.301000001</v>
      </c>
      <c r="N47" s="63" t="s">
        <v>86</v>
      </c>
      <c r="O47" s="48">
        <f t="shared" ref="O47:O56" si="7">SUM(H47:K47)/L47*100</f>
        <v>17.289297321193839</v>
      </c>
      <c r="P47" s="48">
        <f t="shared" ref="P47:P56" si="8">O47-O46</f>
        <v>-2.3571939547772551</v>
      </c>
      <c r="Q47" s="64"/>
      <c r="R47" s="57" t="s">
        <v>93</v>
      </c>
    </row>
    <row r="48" spans="1:18" s="63" customFormat="1" x14ac:dyDescent="0.3">
      <c r="A48" s="64">
        <v>2014</v>
      </c>
      <c r="B48" s="64">
        <v>19</v>
      </c>
      <c r="C48" s="64">
        <v>21</v>
      </c>
      <c r="D48" s="64">
        <v>2</v>
      </c>
      <c r="E48" s="162">
        <v>7210942.5025000004</v>
      </c>
      <c r="F48" s="161">
        <v>1234252.3529999999</v>
      </c>
      <c r="G48" s="161">
        <v>1576905.1111999999</v>
      </c>
      <c r="H48" s="161">
        <v>390633.97641</v>
      </c>
      <c r="I48" s="161">
        <v>604005.98517</v>
      </c>
      <c r="J48" s="161">
        <v>496716.64143000002</v>
      </c>
      <c r="K48" s="161">
        <v>461683.73095</v>
      </c>
      <c r="L48" s="161">
        <v>11975140.301000001</v>
      </c>
      <c r="N48" s="63" t="s">
        <v>87</v>
      </c>
      <c r="O48" s="48">
        <f t="shared" si="7"/>
        <v>16.309122773258103</v>
      </c>
      <c r="P48" s="48">
        <f t="shared" si="8"/>
        <v>-0.98017454793573577</v>
      </c>
      <c r="Q48" s="64"/>
      <c r="R48" s="58" t="s">
        <v>147</v>
      </c>
    </row>
    <row r="49" spans="1:18" s="63" customFormat="1" x14ac:dyDescent="0.3">
      <c r="A49" s="64">
        <v>2014</v>
      </c>
      <c r="B49" s="64">
        <v>19</v>
      </c>
      <c r="C49" s="64">
        <v>22</v>
      </c>
      <c r="D49" s="64">
        <v>2</v>
      </c>
      <c r="E49" s="162">
        <v>7412562.7654999997</v>
      </c>
      <c r="F49" s="161">
        <v>1279160.1137999999</v>
      </c>
      <c r="G49" s="161">
        <v>1649463.4791999999</v>
      </c>
      <c r="H49" s="161">
        <v>408226.07683999999</v>
      </c>
      <c r="I49" s="161">
        <v>628957.29033999995</v>
      </c>
      <c r="J49" s="161">
        <v>519289.55670000002</v>
      </c>
      <c r="K49" s="161">
        <v>485897.01824</v>
      </c>
      <c r="L49" s="161">
        <v>12383556.301000001</v>
      </c>
      <c r="N49" s="63" t="s">
        <v>88</v>
      </c>
      <c r="O49" s="48">
        <f t="shared" si="7"/>
        <v>16.49259625003743</v>
      </c>
      <c r="P49" s="48">
        <f t="shared" si="8"/>
        <v>0.18347347677932646</v>
      </c>
      <c r="Q49" s="64"/>
      <c r="R49" s="57" t="s">
        <v>140</v>
      </c>
    </row>
    <row r="50" spans="1:18" x14ac:dyDescent="0.3">
      <c r="A50" s="63">
        <v>2014</v>
      </c>
      <c r="B50" s="63">
        <v>19</v>
      </c>
      <c r="C50" s="63">
        <v>23</v>
      </c>
      <c r="D50" s="63">
        <v>2</v>
      </c>
      <c r="E50" s="162">
        <v>8594694.2265000008</v>
      </c>
      <c r="F50" s="161">
        <v>1463937.4354000001</v>
      </c>
      <c r="G50" s="161">
        <v>1858814.8873000001</v>
      </c>
      <c r="H50" s="161">
        <v>447833.86343000003</v>
      </c>
      <c r="I50" s="161">
        <v>679109.90665000002</v>
      </c>
      <c r="J50" s="161">
        <v>553466.12855000002</v>
      </c>
      <c r="K50" s="161">
        <v>512914.85314000002</v>
      </c>
      <c r="L50" s="161">
        <v>14110771.301000001</v>
      </c>
      <c r="M50" s="63"/>
      <c r="N50" s="63" t="s">
        <v>89</v>
      </c>
      <c r="O50" s="48">
        <f t="shared" si="7"/>
        <v>15.543620578802548</v>
      </c>
      <c r="P50" s="48">
        <f t="shared" si="8"/>
        <v>-0.9489756712348818</v>
      </c>
      <c r="Q50" s="63"/>
      <c r="R50" s="57" t="s">
        <v>148</v>
      </c>
    </row>
    <row r="51" spans="1:18" x14ac:dyDescent="0.3">
      <c r="A51" s="63">
        <v>2014</v>
      </c>
      <c r="B51" s="63">
        <v>19</v>
      </c>
      <c r="C51" s="63">
        <v>24</v>
      </c>
      <c r="D51" s="63">
        <v>2</v>
      </c>
      <c r="E51" s="162">
        <v>8901493.1144999992</v>
      </c>
      <c r="F51" s="161">
        <v>1516280.3977000001</v>
      </c>
      <c r="G51" s="161">
        <v>1939242.8287</v>
      </c>
      <c r="H51" s="161">
        <v>462390.80124</v>
      </c>
      <c r="I51" s="161">
        <v>696081.49499000004</v>
      </c>
      <c r="J51" s="161">
        <v>569035.08197000006</v>
      </c>
      <c r="K51" s="161">
        <v>522515.65071000002</v>
      </c>
      <c r="L51" s="161">
        <v>14607039.369999999</v>
      </c>
      <c r="M51" s="63"/>
      <c r="N51" s="63" t="s">
        <v>90</v>
      </c>
      <c r="O51" s="48">
        <f t="shared" si="7"/>
        <v>15.403689768448952</v>
      </c>
      <c r="P51" s="48">
        <f t="shared" si="8"/>
        <v>-0.13993081035359545</v>
      </c>
      <c r="Q51" s="63"/>
      <c r="R51" s="57" t="s">
        <v>176</v>
      </c>
    </row>
    <row r="52" spans="1:18" x14ac:dyDescent="0.3">
      <c r="A52" s="63">
        <v>2014</v>
      </c>
      <c r="B52" s="63">
        <v>19</v>
      </c>
      <c r="C52" s="63">
        <v>25</v>
      </c>
      <c r="D52" s="63">
        <v>2</v>
      </c>
      <c r="E52" s="162">
        <v>9218138.7418000009</v>
      </c>
      <c r="F52" s="161">
        <v>1527998.3012000001</v>
      </c>
      <c r="G52" s="161">
        <v>1962451.855</v>
      </c>
      <c r="H52" s="161">
        <v>472102.24884000001</v>
      </c>
      <c r="I52" s="161">
        <v>715218.31900999998</v>
      </c>
      <c r="J52" s="161">
        <v>587697.37314000004</v>
      </c>
      <c r="K52" s="161">
        <v>540455.41243000003</v>
      </c>
      <c r="L52" s="161">
        <v>15024062.251</v>
      </c>
      <c r="N52" s="63" t="s">
        <v>91</v>
      </c>
      <c r="O52" s="48">
        <f t="shared" si="7"/>
        <v>15.411766236963523</v>
      </c>
      <c r="P52" s="48">
        <f t="shared" si="8"/>
        <v>8.0764685145702231E-3</v>
      </c>
      <c r="Q52" s="63"/>
      <c r="R52" s="57" t="s">
        <v>68</v>
      </c>
    </row>
    <row r="53" spans="1:18" x14ac:dyDescent="0.3">
      <c r="A53" s="63">
        <v>2014</v>
      </c>
      <c r="B53" s="63">
        <v>19</v>
      </c>
      <c r="C53" s="63">
        <v>26</v>
      </c>
      <c r="D53" s="63">
        <v>2</v>
      </c>
      <c r="E53" s="162">
        <v>9937997.0766000003</v>
      </c>
      <c r="F53" s="161">
        <v>1629214.1579</v>
      </c>
      <c r="G53" s="161">
        <v>2101902.6296999999</v>
      </c>
      <c r="H53" s="161">
        <v>506510.33493999997</v>
      </c>
      <c r="I53" s="161">
        <v>761254.43883</v>
      </c>
      <c r="J53" s="161">
        <v>608425.61873999995</v>
      </c>
      <c r="K53" s="161">
        <v>552271.03376000002</v>
      </c>
      <c r="L53" s="161">
        <v>16097575.289999999</v>
      </c>
      <c r="N53" s="63" t="s">
        <v>92</v>
      </c>
      <c r="O53" s="48">
        <f t="shared" si="7"/>
        <v>15.085883324171116</v>
      </c>
      <c r="P53" s="48">
        <f t="shared" si="8"/>
        <v>-0.325882912792407</v>
      </c>
      <c r="Q53" s="63"/>
      <c r="R53" s="57" t="s">
        <v>61</v>
      </c>
    </row>
    <row r="54" spans="1:18" x14ac:dyDescent="0.3">
      <c r="A54" s="63">
        <v>2014</v>
      </c>
      <c r="B54" s="63">
        <v>19</v>
      </c>
      <c r="C54" s="63">
        <v>27</v>
      </c>
      <c r="D54" s="63">
        <v>2</v>
      </c>
      <c r="E54" s="160">
        <v>10227591.925000001</v>
      </c>
      <c r="F54" s="161">
        <v>1704636.5234000001</v>
      </c>
      <c r="G54" s="161">
        <v>2201482.59</v>
      </c>
      <c r="H54" s="161">
        <v>527788.79035999998</v>
      </c>
      <c r="I54" s="161">
        <v>785364.95151000004</v>
      </c>
      <c r="J54" s="161">
        <v>619119.39486999996</v>
      </c>
      <c r="K54" s="161">
        <v>555684.29874</v>
      </c>
      <c r="L54" s="161">
        <v>16621668.473999999</v>
      </c>
      <c r="N54" s="63" t="s">
        <v>96</v>
      </c>
      <c r="O54" s="48">
        <f t="shared" si="7"/>
        <v>14.968157013669964</v>
      </c>
      <c r="P54" s="48">
        <f t="shared" si="8"/>
        <v>-0.11772631050115123</v>
      </c>
      <c r="Q54" s="63"/>
      <c r="R54" s="57" t="s">
        <v>67</v>
      </c>
    </row>
    <row r="55" spans="1:18" x14ac:dyDescent="0.3">
      <c r="A55" s="93">
        <v>2014</v>
      </c>
      <c r="B55" s="64">
        <v>19</v>
      </c>
      <c r="C55" s="64">
        <v>28</v>
      </c>
      <c r="D55" s="64">
        <v>2</v>
      </c>
      <c r="E55" s="162">
        <v>10025258.492000001</v>
      </c>
      <c r="F55" s="161">
        <v>1663786.0725</v>
      </c>
      <c r="G55" s="161">
        <v>2106450.2905999999</v>
      </c>
      <c r="H55" s="161">
        <v>485480.43771999999</v>
      </c>
      <c r="I55" s="161">
        <v>681937.63225999998</v>
      </c>
      <c r="J55" s="161">
        <v>474279.05304999999</v>
      </c>
      <c r="K55" s="161">
        <v>348160.51305000001</v>
      </c>
      <c r="L55" s="161">
        <v>15785352.491</v>
      </c>
      <c r="N55" s="63" t="s">
        <v>149</v>
      </c>
      <c r="O55" s="48">
        <f t="shared" si="7"/>
        <v>12.605721900822392</v>
      </c>
      <c r="P55" s="48">
        <f t="shared" si="8"/>
        <v>-2.3624351128475727</v>
      </c>
      <c r="Q55" s="63"/>
      <c r="R55" s="57" t="s">
        <v>66</v>
      </c>
    </row>
    <row r="56" spans="1:18" x14ac:dyDescent="0.3">
      <c r="A56" s="63">
        <v>2014</v>
      </c>
      <c r="B56" s="63">
        <v>19</v>
      </c>
      <c r="C56" s="63">
        <v>28</v>
      </c>
      <c r="D56" s="63">
        <v>2</v>
      </c>
      <c r="E56" s="162">
        <v>10417131.811000001</v>
      </c>
      <c r="F56" s="161">
        <v>1735148.4317000001</v>
      </c>
      <c r="G56" s="161">
        <v>2223545.4933000002</v>
      </c>
      <c r="H56" s="161">
        <v>515378.83994999999</v>
      </c>
      <c r="I56" s="161">
        <v>732139.67680999998</v>
      </c>
      <c r="J56" s="161">
        <v>522581.00715000002</v>
      </c>
      <c r="K56" s="161">
        <v>404040.04625999997</v>
      </c>
      <c r="L56" s="161">
        <v>16549965.306</v>
      </c>
      <c r="N56" s="63" t="s">
        <v>150</v>
      </c>
      <c r="O56" s="48">
        <f t="shared" si="7"/>
        <v>13.136822524829045</v>
      </c>
      <c r="P56" s="48">
        <f t="shared" si="8"/>
        <v>0.53110062400665292</v>
      </c>
      <c r="Q56" s="63"/>
      <c r="R56" s="57" t="s">
        <v>65</v>
      </c>
    </row>
    <row r="57" spans="1:18" s="63" customFormat="1" x14ac:dyDescent="0.3">
      <c r="A57" s="42"/>
      <c r="B57" s="42"/>
      <c r="C57" s="42"/>
      <c r="D57" s="42"/>
      <c r="E57" s="42"/>
      <c r="F57" s="42"/>
      <c r="G57" s="42"/>
      <c r="H57" s="42"/>
      <c r="I57" s="42"/>
      <c r="J57" s="110"/>
      <c r="K57" s="91"/>
      <c r="L57" s="42"/>
      <c r="M57" s="42"/>
    </row>
    <row r="58" spans="1:18" s="63" customFormat="1" x14ac:dyDescent="0.3">
      <c r="K58" s="4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D5" sqref="D5"/>
    </sheetView>
  </sheetViews>
  <sheetFormatPr defaultRowHeight="14.4" x14ac:dyDescent="0.3"/>
  <cols>
    <col min="3" max="3" width="10.109375" customWidth="1"/>
    <col min="13" max="13" width="4.88671875" customWidth="1"/>
    <col min="15" max="15" width="4.109375" customWidth="1"/>
  </cols>
  <sheetData>
    <row r="1" spans="1:18" x14ac:dyDescent="0.3">
      <c r="A1" s="62"/>
    </row>
    <row r="2" spans="1:18" x14ac:dyDescent="0.3">
      <c r="A2" s="3" t="s">
        <v>146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8" x14ac:dyDescent="0.3">
      <c r="A3" s="3" t="s">
        <v>69</v>
      </c>
      <c r="B3" s="95" t="s">
        <v>70</v>
      </c>
      <c r="C3" s="95" t="s">
        <v>71</v>
      </c>
      <c r="D3" s="95" t="s">
        <v>72</v>
      </c>
      <c r="E3" s="71" t="s">
        <v>103</v>
      </c>
      <c r="F3" s="71" t="s">
        <v>9</v>
      </c>
      <c r="G3" s="71" t="s">
        <v>10</v>
      </c>
      <c r="H3" s="71" t="s">
        <v>11</v>
      </c>
      <c r="I3" s="71" t="s">
        <v>12</v>
      </c>
      <c r="J3" s="71" t="s">
        <v>13</v>
      </c>
      <c r="K3" s="71" t="s">
        <v>8</v>
      </c>
      <c r="L3" s="163" t="s">
        <v>105</v>
      </c>
      <c r="M3" s="73"/>
      <c r="N3" s="75" t="s">
        <v>79</v>
      </c>
      <c r="O3" s="75"/>
      <c r="P3" s="75"/>
      <c r="Q3" s="75" t="s">
        <v>78</v>
      </c>
    </row>
    <row r="4" spans="1:18" x14ac:dyDescent="0.3">
      <c r="A4" s="70" t="s">
        <v>143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48"/>
      <c r="O4" s="63"/>
      <c r="P4" s="63"/>
      <c r="Q4" s="63"/>
    </row>
    <row r="5" spans="1:18" x14ac:dyDescent="0.3">
      <c r="A5" s="63">
        <v>1985</v>
      </c>
      <c r="B5" s="63">
        <v>0</v>
      </c>
      <c r="C5" s="63">
        <v>12</v>
      </c>
      <c r="D5" s="63">
        <v>0</v>
      </c>
      <c r="E5" s="63">
        <v>1527828.9191000001</v>
      </c>
      <c r="F5" s="63">
        <v>283197.16362000001</v>
      </c>
      <c r="G5" s="63">
        <v>319833.76581000001</v>
      </c>
      <c r="H5" s="63">
        <v>64867.448945999997</v>
      </c>
      <c r="I5" s="63">
        <v>83299.119919000004</v>
      </c>
      <c r="J5" s="63">
        <v>45793.328422999999</v>
      </c>
      <c r="K5" s="63">
        <v>22669.241085000001</v>
      </c>
      <c r="L5" s="63">
        <v>2347488.9868999999</v>
      </c>
      <c r="M5" s="63"/>
      <c r="N5" s="48">
        <f>SUM(H5:K5)/L5*100</f>
        <v>9.2281216049099246</v>
      </c>
      <c r="O5" s="63"/>
      <c r="P5" s="63"/>
      <c r="Q5" s="63"/>
    </row>
    <row r="6" spans="1:18" x14ac:dyDescent="0.3">
      <c r="A6" s="63">
        <v>1989</v>
      </c>
      <c r="B6" s="63">
        <v>0</v>
      </c>
      <c r="C6" s="63">
        <v>12</v>
      </c>
      <c r="D6" s="63">
        <v>0</v>
      </c>
      <c r="E6" s="63">
        <v>1915773.9118999999</v>
      </c>
      <c r="F6" s="63">
        <v>370283.03766999999</v>
      </c>
      <c r="G6" s="63">
        <v>443803.21812999999</v>
      </c>
      <c r="H6" s="63">
        <v>103335.90519999999</v>
      </c>
      <c r="I6" s="63">
        <v>147658.35002000001</v>
      </c>
      <c r="J6" s="63">
        <v>94969.238931</v>
      </c>
      <c r="K6" s="63">
        <v>56299.120939</v>
      </c>
      <c r="L6" s="63">
        <v>3132122.7828000002</v>
      </c>
      <c r="M6" s="63"/>
      <c r="N6" s="48">
        <f>SUM(H6:K6)/L6*100</f>
        <v>12.8431304576889</v>
      </c>
      <c r="O6" s="63"/>
    </row>
    <row r="7" spans="1:18" s="63" customFormat="1" x14ac:dyDescent="0.3">
      <c r="N7" s="48"/>
    </row>
    <row r="8" spans="1:18" x14ac:dyDescent="0.3">
      <c r="A8" s="70" t="s">
        <v>145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48"/>
      <c r="O8" s="63"/>
      <c r="P8" s="48"/>
      <c r="Q8" s="123"/>
    </row>
    <row r="9" spans="1:18" x14ac:dyDescent="0.3">
      <c r="A9" s="63">
        <v>1985</v>
      </c>
      <c r="B9" s="63">
        <v>19</v>
      </c>
      <c r="C9" s="63">
        <v>19</v>
      </c>
      <c r="D9" s="63">
        <v>0</v>
      </c>
      <c r="E9" s="63">
        <v>1661837.4384000001</v>
      </c>
      <c r="F9" s="63">
        <v>301630.33714999998</v>
      </c>
      <c r="G9" s="63">
        <v>346487.61712000001</v>
      </c>
      <c r="H9" s="63">
        <v>74725.705365000002</v>
      </c>
      <c r="I9" s="63">
        <v>101447.69555</v>
      </c>
      <c r="J9" s="63">
        <v>61762.061132000003</v>
      </c>
      <c r="K9" s="63">
        <v>31521.703675000001</v>
      </c>
      <c r="L9" s="63">
        <v>2579412.5584</v>
      </c>
      <c r="M9" s="63"/>
      <c r="N9" s="48">
        <f>SUM(H9:K9)/L9*100</f>
        <v>10.446454749725778</v>
      </c>
      <c r="O9" s="63"/>
      <c r="P9" s="63" t="s">
        <v>141</v>
      </c>
      <c r="Q9" s="167">
        <f>N$6-N$5</f>
        <v>3.6150088527789759</v>
      </c>
    </row>
    <row r="10" spans="1:18" x14ac:dyDescent="0.3">
      <c r="A10" s="63">
        <v>1989</v>
      </c>
      <c r="B10" s="63">
        <v>19</v>
      </c>
      <c r="C10" s="63">
        <v>19</v>
      </c>
      <c r="D10" s="63">
        <v>0</v>
      </c>
      <c r="E10" s="63">
        <v>2059069.6797</v>
      </c>
      <c r="F10" s="63">
        <v>383101.95525</v>
      </c>
      <c r="G10" s="63">
        <v>460002.90230000002</v>
      </c>
      <c r="H10" s="63">
        <v>107961.46914</v>
      </c>
      <c r="I10" s="63">
        <v>155122.80726999999</v>
      </c>
      <c r="J10" s="63">
        <v>101102.04332</v>
      </c>
      <c r="K10" s="63">
        <v>61552.045748999997</v>
      </c>
      <c r="L10" s="63">
        <v>3327912.9027</v>
      </c>
      <c r="M10" s="63"/>
      <c r="N10" s="48">
        <f>SUM(H10:K10)/L10*100</f>
        <v>12.792953960231056</v>
      </c>
      <c r="O10" s="63"/>
      <c r="P10" s="63" t="s">
        <v>142</v>
      </c>
      <c r="Q10" s="48">
        <f>N10-N9</f>
        <v>2.3464992105052787</v>
      </c>
    </row>
    <row r="11" spans="1:18" s="63" customForma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56"/>
      <c r="O11" s="4"/>
      <c r="P11" s="4" t="s">
        <v>62</v>
      </c>
      <c r="Q11" s="169">
        <f>Q10-Q9</f>
        <v>-1.2685096422736972</v>
      </c>
      <c r="R11" s="50"/>
    </row>
    <row r="12" spans="1:18" x14ac:dyDescent="0.3">
      <c r="P12" s="63"/>
      <c r="Q12" s="48"/>
      <c r="R12" s="65"/>
    </row>
    <row r="13" spans="1:18" s="63" customFormat="1" x14ac:dyDescent="0.3">
      <c r="Q13" s="48"/>
      <c r="R13" s="65"/>
    </row>
    <row r="14" spans="1:18" x14ac:dyDescent="0.3">
      <c r="A14" s="3" t="s">
        <v>185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8"/>
      <c r="P14" s="63"/>
      <c r="Q14" s="123"/>
    </row>
    <row r="15" spans="1:18" s="63" customFormat="1" x14ac:dyDescent="0.3">
      <c r="A15" s="3" t="s">
        <v>69</v>
      </c>
      <c r="B15" s="95" t="s">
        <v>70</v>
      </c>
      <c r="C15" s="95" t="s">
        <v>71</v>
      </c>
      <c r="D15" s="95" t="s">
        <v>72</v>
      </c>
      <c r="E15" s="71" t="s">
        <v>103</v>
      </c>
      <c r="F15" s="71" t="s">
        <v>9</v>
      </c>
      <c r="G15" s="71" t="s">
        <v>10</v>
      </c>
      <c r="H15" s="71" t="s">
        <v>11</v>
      </c>
      <c r="I15" s="71" t="s">
        <v>12</v>
      </c>
      <c r="J15" s="71" t="s">
        <v>13</v>
      </c>
      <c r="K15" s="71" t="s">
        <v>8</v>
      </c>
      <c r="L15" s="132" t="s">
        <v>105</v>
      </c>
      <c r="M15" s="4"/>
      <c r="N15" s="96" t="s">
        <v>79</v>
      </c>
      <c r="O15" s="75"/>
      <c r="P15" s="75"/>
      <c r="Q15" s="75" t="s">
        <v>78</v>
      </c>
    </row>
    <row r="16" spans="1:18" x14ac:dyDescent="0.3">
      <c r="A16" s="63">
        <v>2015</v>
      </c>
      <c r="B16" s="63">
        <v>0</v>
      </c>
      <c r="C16" s="63">
        <v>13</v>
      </c>
      <c r="D16" s="63">
        <v>0</v>
      </c>
      <c r="E16" s="121">
        <v>5082819.9918</v>
      </c>
      <c r="F16" s="121">
        <v>1225967.2424999999</v>
      </c>
      <c r="G16" s="121">
        <v>1692423.2372999999</v>
      </c>
      <c r="H16" s="121">
        <v>447998.73167000001</v>
      </c>
      <c r="I16" s="121">
        <v>696510.66188999999</v>
      </c>
      <c r="J16" s="121">
        <v>570437.44924999995</v>
      </c>
      <c r="K16" s="121">
        <v>528512.92012000002</v>
      </c>
      <c r="L16" s="121">
        <v>10244670.234999999</v>
      </c>
      <c r="M16" s="63"/>
      <c r="N16" s="48">
        <f>SUM(H16:K16)/L16*100</f>
        <v>21.898799194779546</v>
      </c>
      <c r="O16" s="63"/>
      <c r="P16" s="61" t="s">
        <v>77</v>
      </c>
    </row>
    <row r="17" spans="1:18" x14ac:dyDescent="0.3">
      <c r="A17" s="63">
        <v>2015</v>
      </c>
      <c r="B17" s="63">
        <v>0</v>
      </c>
      <c r="C17" s="63">
        <v>13</v>
      </c>
      <c r="D17" s="63">
        <v>20</v>
      </c>
      <c r="E17" s="121">
        <v>5850905.4604000002</v>
      </c>
      <c r="F17" s="121">
        <v>1022673.7095</v>
      </c>
      <c r="G17" s="121">
        <v>1419524.3469</v>
      </c>
      <c r="H17" s="121">
        <v>376036.06771999999</v>
      </c>
      <c r="I17" s="121">
        <v>603727.93652999995</v>
      </c>
      <c r="J17" s="121">
        <v>510050.86799</v>
      </c>
      <c r="K17" s="121">
        <v>461751.84548999998</v>
      </c>
      <c r="L17" s="121">
        <v>10244670.234999999</v>
      </c>
      <c r="M17" s="63"/>
      <c r="N17" s="48">
        <f>SUM(H17:K17)/L17*100</f>
        <v>19.049580640113206</v>
      </c>
      <c r="P17" s="164" t="s">
        <v>177</v>
      </c>
      <c r="Q17" s="49">
        <f>N17-N16</f>
        <v>-2.84921855466634</v>
      </c>
    </row>
    <row r="18" spans="1:18" x14ac:dyDescent="0.3">
      <c r="A18" s="63">
        <v>2015</v>
      </c>
      <c r="B18" s="63">
        <v>0</v>
      </c>
      <c r="C18" s="63">
        <v>13</v>
      </c>
      <c r="D18" s="63">
        <v>2</v>
      </c>
      <c r="E18" s="160">
        <v>5525832.4611</v>
      </c>
      <c r="F18" s="121">
        <v>1136949.9975000001</v>
      </c>
      <c r="G18" s="121">
        <v>1537274.5285</v>
      </c>
      <c r="H18" s="121">
        <v>399685.69423999998</v>
      </c>
      <c r="I18" s="121">
        <v>633531.49675000005</v>
      </c>
      <c r="J18" s="161">
        <v>526753.63587</v>
      </c>
      <c r="K18" s="121">
        <v>484642.42067000002</v>
      </c>
      <c r="L18" s="121">
        <v>10244670.234999999</v>
      </c>
      <c r="M18" s="63"/>
      <c r="N18" s="48">
        <f>SUM(H18:K18)/L18*100</f>
        <v>19.957823928238916</v>
      </c>
      <c r="P18" s="164" t="s">
        <v>178</v>
      </c>
      <c r="Q18" s="167">
        <f>N18-N17</f>
        <v>0.90824328812571054</v>
      </c>
    </row>
    <row r="19" spans="1:18" x14ac:dyDescent="0.3">
      <c r="A19" s="170">
        <v>2015</v>
      </c>
      <c r="B19" s="171">
        <v>19</v>
      </c>
      <c r="C19" s="171">
        <v>13</v>
      </c>
      <c r="D19" s="171">
        <v>2</v>
      </c>
      <c r="E19" s="172">
        <v>5615485.7932000002</v>
      </c>
      <c r="F19" s="172">
        <v>1126355.9219</v>
      </c>
      <c r="G19" s="172">
        <v>1519236.5268000001</v>
      </c>
      <c r="H19" s="172">
        <v>393318.66912999999</v>
      </c>
      <c r="I19" s="172">
        <v>622938.37132000003</v>
      </c>
      <c r="J19" s="172">
        <v>518445.29762000003</v>
      </c>
      <c r="K19" s="172">
        <v>479250.77346</v>
      </c>
      <c r="L19" s="172">
        <v>10275031.353</v>
      </c>
      <c r="M19" s="4"/>
      <c r="N19" s="156">
        <f>SUM(H19:K19)/L19*100</f>
        <v>19.600457091958035</v>
      </c>
      <c r="O19" s="4"/>
      <c r="P19" s="173" t="s">
        <v>179</v>
      </c>
      <c r="Q19" s="156">
        <f>N19-N18</f>
        <v>-0.35736683628088173</v>
      </c>
    </row>
    <row r="20" spans="1:18" x14ac:dyDescent="0.3">
      <c r="A20" s="93"/>
      <c r="B20" s="63"/>
      <c r="C20" s="63"/>
      <c r="D20" s="63"/>
      <c r="E20" s="63"/>
      <c r="F20" s="63"/>
      <c r="G20" s="63"/>
      <c r="H20" s="63"/>
    </row>
    <row r="21" spans="1:18" s="63" customFormat="1" x14ac:dyDescent="0.3">
      <c r="A21" s="93"/>
    </row>
    <row r="22" spans="1:18" x14ac:dyDescent="0.3">
      <c r="A22" s="3" t="s">
        <v>181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P22" s="63"/>
      <c r="Q22" s="63"/>
    </row>
    <row r="23" spans="1:18" s="63" customFormat="1" x14ac:dyDescent="0.3">
      <c r="A23" s="3" t="s">
        <v>69</v>
      </c>
      <c r="B23" s="95" t="s">
        <v>70</v>
      </c>
      <c r="C23" s="95" t="s">
        <v>71</v>
      </c>
      <c r="D23" s="95" t="s">
        <v>72</v>
      </c>
      <c r="E23" s="71" t="s">
        <v>103</v>
      </c>
      <c r="F23" s="71" t="s">
        <v>9</v>
      </c>
      <c r="G23" s="71" t="s">
        <v>10</v>
      </c>
      <c r="H23" s="71" t="s">
        <v>11</v>
      </c>
      <c r="I23" s="71" t="s">
        <v>12</v>
      </c>
      <c r="J23" s="71" t="s">
        <v>13</v>
      </c>
      <c r="K23" s="71" t="s">
        <v>8</v>
      </c>
      <c r="L23" s="132" t="s">
        <v>105</v>
      </c>
      <c r="M23" s="4"/>
      <c r="N23" s="96" t="s">
        <v>79</v>
      </c>
      <c r="O23" s="75"/>
      <c r="P23" s="75"/>
      <c r="Q23" s="75" t="s">
        <v>78</v>
      </c>
    </row>
    <row r="24" spans="1:18" x14ac:dyDescent="0.3">
      <c r="A24" s="63">
        <v>2001</v>
      </c>
      <c r="B24" s="63">
        <v>19</v>
      </c>
      <c r="C24" s="63">
        <v>25</v>
      </c>
      <c r="D24" s="63">
        <v>2</v>
      </c>
      <c r="E24" s="121">
        <v>5742548.0373</v>
      </c>
      <c r="F24" s="121">
        <v>909019.06594</v>
      </c>
      <c r="G24" s="121">
        <v>1133952.9657999999</v>
      </c>
      <c r="H24" s="121">
        <v>270963.40775999997</v>
      </c>
      <c r="I24" s="121">
        <v>420090.56096999999</v>
      </c>
      <c r="J24" s="121">
        <v>322645.98680000001</v>
      </c>
      <c r="K24" s="121">
        <v>252802.41842999999</v>
      </c>
      <c r="L24" s="121">
        <v>9052022.443</v>
      </c>
      <c r="M24" s="63"/>
      <c r="N24" s="48">
        <f>SUM(H24:K24)/L24*100</f>
        <v>13.991374656162018</v>
      </c>
      <c r="P24" s="63" t="s">
        <v>186</v>
      </c>
      <c r="Q24" s="63"/>
    </row>
    <row r="25" spans="1:18" x14ac:dyDescent="0.3">
      <c r="A25" s="63">
        <v>2001</v>
      </c>
      <c r="B25" s="63">
        <v>19</v>
      </c>
      <c r="C25" s="63">
        <v>26</v>
      </c>
      <c r="D25" s="63">
        <v>2</v>
      </c>
      <c r="E25" s="121">
        <v>6092173.7940999996</v>
      </c>
      <c r="F25" s="121">
        <v>976603.79321000003</v>
      </c>
      <c r="G25" s="121">
        <v>1233503.8614000001</v>
      </c>
      <c r="H25" s="121">
        <v>299889.95318999997</v>
      </c>
      <c r="I25" s="121">
        <v>452147.23968</v>
      </c>
      <c r="J25" s="121">
        <v>337737.65544</v>
      </c>
      <c r="K25" s="121">
        <v>262513.26277999999</v>
      </c>
      <c r="L25" s="121">
        <v>9654569.5598000009</v>
      </c>
      <c r="M25" s="63"/>
      <c r="N25" s="48">
        <f>SUM(H25:K25)/L25*100</f>
        <v>14.006715708183402</v>
      </c>
      <c r="P25" s="63" t="s">
        <v>187</v>
      </c>
      <c r="Q25" s="168">
        <f>N25-N24</f>
        <v>1.5341052021383916E-2</v>
      </c>
      <c r="R25" t="s">
        <v>188</v>
      </c>
    </row>
    <row r="26" spans="1:18" x14ac:dyDescent="0.3">
      <c r="A26" s="4">
        <v>2001</v>
      </c>
      <c r="B26" s="4">
        <v>19</v>
      </c>
      <c r="C26" s="4">
        <v>26</v>
      </c>
      <c r="D26" s="4">
        <v>2</v>
      </c>
      <c r="E26" s="172">
        <v>6198505.6382999998</v>
      </c>
      <c r="F26" s="172">
        <v>976603.79321000003</v>
      </c>
      <c r="G26" s="172">
        <v>1233503.8614000001</v>
      </c>
      <c r="H26" s="172">
        <v>299889.95318999997</v>
      </c>
      <c r="I26" s="172">
        <v>452147.23968</v>
      </c>
      <c r="J26" s="172">
        <v>337737.65544</v>
      </c>
      <c r="K26" s="172">
        <v>262513.26277999999</v>
      </c>
      <c r="L26" s="172">
        <v>9760901.4039999992</v>
      </c>
      <c r="M26" s="4"/>
      <c r="N26" s="156">
        <f>SUM(H26:K26)/L26*100</f>
        <v>13.85413144871881</v>
      </c>
      <c r="O26" s="4"/>
      <c r="P26" s="4" t="s">
        <v>180</v>
      </c>
      <c r="Q26" s="174">
        <f>N26-N25</f>
        <v>-0.1525842594645912</v>
      </c>
      <c r="R26" t="s">
        <v>189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9"/>
  <sheetViews>
    <sheetView zoomScale="85" zoomScaleNormal="85" workbookViewId="0">
      <selection activeCell="G39" sqref="G39"/>
    </sheetView>
  </sheetViews>
  <sheetFormatPr defaultRowHeight="14.4" x14ac:dyDescent="0.3"/>
  <cols>
    <col min="13" max="13" width="3.33203125" customWidth="1"/>
    <col min="15" max="15" width="9.109375" style="63"/>
    <col min="16" max="16" width="10.33203125" style="63" customWidth="1"/>
    <col min="17" max="18" width="9.109375" style="63"/>
    <col min="23" max="23" width="4.44140625" style="63" customWidth="1"/>
    <col min="24" max="24" width="12.33203125" customWidth="1"/>
    <col min="25" max="25" width="10.88671875" customWidth="1"/>
    <col min="26" max="26" width="11" customWidth="1"/>
    <col min="27" max="27" width="11.109375" customWidth="1"/>
  </cols>
  <sheetData>
    <row r="1" spans="1:28" s="63" customFormat="1" x14ac:dyDescent="0.3">
      <c r="T1" s="179" t="s">
        <v>162</v>
      </c>
      <c r="U1" s="179"/>
      <c r="V1" s="179"/>
      <c r="W1" s="179"/>
      <c r="X1" s="179"/>
      <c r="Y1" s="179"/>
      <c r="Z1" s="179"/>
      <c r="AA1" s="179"/>
    </row>
    <row r="2" spans="1:28" x14ac:dyDescent="0.3">
      <c r="T2" s="180" t="s">
        <v>121</v>
      </c>
      <c r="U2" s="180" t="s">
        <v>122</v>
      </c>
      <c r="V2" s="180" t="s">
        <v>123</v>
      </c>
      <c r="W2" s="105"/>
      <c r="X2" s="180" t="s">
        <v>127</v>
      </c>
      <c r="Y2" s="180" t="s">
        <v>129</v>
      </c>
      <c r="Z2" s="180" t="s">
        <v>130</v>
      </c>
      <c r="AA2" s="180" t="s">
        <v>134</v>
      </c>
    </row>
    <row r="3" spans="1:28" ht="15" customHeight="1" x14ac:dyDescent="0.3">
      <c r="A3" s="62" t="s">
        <v>120</v>
      </c>
      <c r="T3" s="180"/>
      <c r="U3" s="180"/>
      <c r="V3" s="180"/>
      <c r="W3" s="105"/>
      <c r="X3" s="180"/>
      <c r="Y3" s="180"/>
      <c r="Z3" s="180"/>
      <c r="AA3" s="180"/>
    </row>
    <row r="4" spans="1:28" x14ac:dyDescent="0.3">
      <c r="T4" s="180"/>
      <c r="U4" s="180"/>
      <c r="V4" s="180"/>
      <c r="W4" s="105"/>
      <c r="X4" s="180"/>
      <c r="Y4" s="180"/>
      <c r="Z4" s="180"/>
      <c r="AA4" s="180"/>
    </row>
    <row r="5" spans="1:28" ht="39.75" customHeight="1" x14ac:dyDescent="0.3">
      <c r="A5" s="3" t="s">
        <v>69</v>
      </c>
      <c r="B5" s="3" t="s">
        <v>70</v>
      </c>
      <c r="C5" s="3" t="s">
        <v>71</v>
      </c>
      <c r="D5" s="3" t="s">
        <v>72</v>
      </c>
      <c r="E5" s="71" t="s">
        <v>103</v>
      </c>
      <c r="F5" s="71" t="s">
        <v>9</v>
      </c>
      <c r="G5" s="71" t="s">
        <v>10</v>
      </c>
      <c r="H5" s="71" t="s">
        <v>11</v>
      </c>
      <c r="I5" s="71" t="s">
        <v>12</v>
      </c>
      <c r="J5" s="71" t="s">
        <v>13</v>
      </c>
      <c r="K5" s="71" t="s">
        <v>8</v>
      </c>
      <c r="L5" s="95" t="s">
        <v>105</v>
      </c>
      <c r="M5" s="4"/>
      <c r="N5" s="96" t="s">
        <v>79</v>
      </c>
      <c r="O5" s="127"/>
      <c r="P5" s="128" t="s">
        <v>166</v>
      </c>
      <c r="Q5" s="128" t="s">
        <v>167</v>
      </c>
      <c r="R5" s="128" t="s">
        <v>64</v>
      </c>
      <c r="T5" s="100" t="s">
        <v>124</v>
      </c>
      <c r="U5" s="100" t="s">
        <v>125</v>
      </c>
      <c r="V5" s="100" t="s">
        <v>126</v>
      </c>
      <c r="W5" s="100"/>
      <c r="X5" s="100" t="s">
        <v>128</v>
      </c>
      <c r="Y5" s="100" t="s">
        <v>131</v>
      </c>
      <c r="Z5" s="100" t="s">
        <v>132</v>
      </c>
      <c r="AA5" s="100" t="s">
        <v>133</v>
      </c>
    </row>
    <row r="6" spans="1:28" x14ac:dyDescent="0.3">
      <c r="A6" s="53">
        <v>1960</v>
      </c>
      <c r="B6" s="53">
        <v>19</v>
      </c>
      <c r="C6" s="53">
        <v>28</v>
      </c>
      <c r="D6" s="53">
        <v>2</v>
      </c>
      <c r="E6" s="131">
        <v>332769.72091999999</v>
      </c>
      <c r="F6" s="131">
        <v>48073.855659000001</v>
      </c>
      <c r="G6" s="131">
        <v>60108.272539999998</v>
      </c>
      <c r="H6" s="131">
        <v>13966.559982999999</v>
      </c>
      <c r="I6" s="131">
        <v>20225.172216999999</v>
      </c>
      <c r="J6" s="131">
        <v>13026.517711</v>
      </c>
      <c r="K6" s="131">
        <v>7329.8489583</v>
      </c>
      <c r="L6" s="131">
        <v>495016.79132999998</v>
      </c>
      <c r="M6" s="53"/>
      <c r="N6" s="97">
        <f>SUM(H6:K6)/L6</f>
        <v>0.11019444153145067</v>
      </c>
      <c r="O6" s="97"/>
      <c r="P6" s="129">
        <v>479858.79132999998</v>
      </c>
      <c r="Q6" s="129">
        <f>T6+U6+V6+X6-Y6-Z6</f>
        <v>15158</v>
      </c>
      <c r="R6" s="130">
        <f>P6+Q6-L6</f>
        <v>0</v>
      </c>
      <c r="S6" s="7"/>
      <c r="T6" s="101">
        <v>11130</v>
      </c>
      <c r="U6" s="102">
        <v>949</v>
      </c>
      <c r="V6" s="102">
        <v>3079</v>
      </c>
      <c r="W6" s="107"/>
      <c r="X6" s="103">
        <v>0</v>
      </c>
      <c r="Y6" s="98">
        <v>0</v>
      </c>
      <c r="Z6" s="98">
        <v>0</v>
      </c>
      <c r="AB6" s="63" t="str">
        <f>CONCATENATE("%let mcpr",A6,"=",ROUND(Y6,0),"; %let mcprd",A6,"=",ROUND(Z6,0),";")</f>
        <v>%let mcpr1960=0; %let mcprd1960=0;</v>
      </c>
    </row>
    <row r="7" spans="1:28" x14ac:dyDescent="0.3">
      <c r="A7" s="63">
        <v>1961</v>
      </c>
      <c r="B7" s="63"/>
      <c r="C7" s="63"/>
      <c r="D7" s="63"/>
      <c r="E7" s="121"/>
      <c r="F7" s="121"/>
      <c r="G7" s="121"/>
      <c r="H7" s="121"/>
      <c r="I7" s="121"/>
      <c r="J7" s="121"/>
      <c r="K7" s="121"/>
      <c r="L7" s="121"/>
      <c r="N7" s="97"/>
      <c r="O7" s="97"/>
      <c r="P7" s="129">
        <v>507523.50564999995</v>
      </c>
      <c r="Q7" s="129">
        <f t="shared" ref="Q7:Q61" si="0">T7+U7+V7+X7-Y7-Z7</f>
        <v>18009</v>
      </c>
      <c r="R7" s="130"/>
      <c r="S7" s="7"/>
      <c r="T7" s="101">
        <v>12614</v>
      </c>
      <c r="U7" s="102">
        <v>994</v>
      </c>
      <c r="V7" s="102">
        <v>4401</v>
      </c>
      <c r="W7" s="107"/>
      <c r="X7" s="103">
        <v>0</v>
      </c>
      <c r="Y7" s="98">
        <v>0</v>
      </c>
      <c r="Z7" s="98">
        <v>0</v>
      </c>
      <c r="AB7" s="63" t="str">
        <f t="shared" ref="AB7:AB11" si="1">CONCATENATE("%let mcpr",A7,"=",ROUND(Y7,0),"; %let mcprd",A7,"=",ROUND(Z7,0),";")</f>
        <v>%let mcpr1961=0; %let mcprd1961=0;</v>
      </c>
    </row>
    <row r="8" spans="1:28" x14ac:dyDescent="0.3">
      <c r="A8" s="63">
        <v>1962</v>
      </c>
      <c r="B8" s="63">
        <v>19</v>
      </c>
      <c r="C8" s="63">
        <v>28</v>
      </c>
      <c r="D8" s="63">
        <v>2</v>
      </c>
      <c r="E8" s="121">
        <v>374202.41629999998</v>
      </c>
      <c r="F8" s="121">
        <v>53700.58337</v>
      </c>
      <c r="G8" s="121">
        <v>65242.806135999999</v>
      </c>
      <c r="H8" s="121">
        <v>15329.802412999999</v>
      </c>
      <c r="I8" s="121">
        <v>22537.903821</v>
      </c>
      <c r="J8" s="121">
        <v>14390.398493999999</v>
      </c>
      <c r="K8" s="121">
        <v>8956.7879513999997</v>
      </c>
      <c r="L8" s="121">
        <v>553708.21996999998</v>
      </c>
      <c r="N8" s="97">
        <f t="shared" ref="N8:N61" si="2">SUM(H8:K8)/L8</f>
        <v>0.11055442283792831</v>
      </c>
      <c r="O8" s="97"/>
      <c r="P8" s="129">
        <v>535188.21996999998</v>
      </c>
      <c r="Q8" s="129">
        <f t="shared" si="0"/>
        <v>18520</v>
      </c>
      <c r="R8" s="130">
        <f t="shared" ref="R8:R61" si="3">P8+Q8-L8</f>
        <v>0</v>
      </c>
      <c r="S8" s="7"/>
      <c r="T8" s="101">
        <v>14298</v>
      </c>
      <c r="U8" s="102">
        <v>1040</v>
      </c>
      <c r="V8" s="102">
        <v>3182</v>
      </c>
      <c r="W8" s="107"/>
      <c r="X8" s="103">
        <v>0</v>
      </c>
      <c r="Y8" s="98">
        <v>0</v>
      </c>
      <c r="Z8" s="98">
        <v>0</v>
      </c>
      <c r="AB8" s="63" t="str">
        <f t="shared" si="1"/>
        <v>%let mcpr1962=0; %let mcprd1962=0;</v>
      </c>
    </row>
    <row r="9" spans="1:28" x14ac:dyDescent="0.3">
      <c r="A9" s="63">
        <v>1963</v>
      </c>
      <c r="B9" s="63"/>
      <c r="C9" s="63"/>
      <c r="D9" s="63"/>
      <c r="E9" s="121"/>
      <c r="F9" s="121"/>
      <c r="G9" s="121"/>
      <c r="H9" s="121"/>
      <c r="I9" s="121"/>
      <c r="J9" s="121"/>
      <c r="K9" s="121"/>
      <c r="L9" s="121"/>
      <c r="N9" s="97"/>
      <c r="O9" s="97"/>
      <c r="P9" s="129">
        <v>571763.99621000001</v>
      </c>
      <c r="Q9" s="129">
        <f t="shared" si="0"/>
        <v>19376</v>
      </c>
      <c r="R9" s="130"/>
      <c r="S9" s="7"/>
      <c r="T9" s="101">
        <v>15245</v>
      </c>
      <c r="U9" s="102">
        <v>1070</v>
      </c>
      <c r="V9" s="102">
        <v>3061</v>
      </c>
      <c r="W9" s="107"/>
      <c r="X9" s="103">
        <v>0</v>
      </c>
      <c r="Y9" s="98">
        <v>0</v>
      </c>
      <c r="Z9" s="98">
        <v>0</v>
      </c>
      <c r="AB9" s="63" t="str">
        <f t="shared" si="1"/>
        <v>%let mcpr1963=0; %let mcprd1963=0;</v>
      </c>
    </row>
    <row r="10" spans="1:28" x14ac:dyDescent="0.3">
      <c r="A10" s="63">
        <v>1964</v>
      </c>
      <c r="B10" s="63">
        <v>19</v>
      </c>
      <c r="C10" s="63">
        <v>28</v>
      </c>
      <c r="D10" s="63">
        <v>2</v>
      </c>
      <c r="E10" s="121">
        <v>409509.41521000001</v>
      </c>
      <c r="F10" s="121">
        <v>58386.668535999997</v>
      </c>
      <c r="G10" s="121">
        <v>70943.143257999996</v>
      </c>
      <c r="H10" s="121">
        <v>16988.230038000002</v>
      </c>
      <c r="I10" s="121">
        <v>26010.661774</v>
      </c>
      <c r="J10" s="121">
        <v>17114.330567000001</v>
      </c>
      <c r="K10" s="121">
        <v>10333.146209</v>
      </c>
      <c r="L10" s="121">
        <v>628230.77245000005</v>
      </c>
      <c r="N10" s="97">
        <f t="shared" si="2"/>
        <v>0.11213453984953708</v>
      </c>
      <c r="O10" s="97"/>
      <c r="P10" s="129">
        <v>608339.77245000005</v>
      </c>
      <c r="Q10" s="129">
        <f t="shared" si="0"/>
        <v>19891</v>
      </c>
      <c r="R10" s="130">
        <f t="shared" si="3"/>
        <v>0</v>
      </c>
      <c r="S10" s="7"/>
      <c r="T10" s="101">
        <v>16018</v>
      </c>
      <c r="U10" s="102">
        <v>1097</v>
      </c>
      <c r="V10" s="102">
        <v>2776</v>
      </c>
      <c r="W10" s="107"/>
      <c r="X10" s="103">
        <v>0</v>
      </c>
      <c r="Y10" s="98">
        <v>0</v>
      </c>
      <c r="Z10" s="98">
        <v>0</v>
      </c>
      <c r="AB10" s="63" t="str">
        <f t="shared" si="1"/>
        <v>%let mcpr1964=0; %let mcprd1964=0;</v>
      </c>
    </row>
    <row r="11" spans="1:28" x14ac:dyDescent="0.3">
      <c r="A11" s="63">
        <v>1965</v>
      </c>
      <c r="B11" s="63"/>
      <c r="C11" s="63"/>
      <c r="D11" s="63"/>
      <c r="E11" s="121"/>
      <c r="F11" s="121"/>
      <c r="G11" s="121"/>
      <c r="H11" s="121"/>
      <c r="I11" s="121"/>
      <c r="J11" s="121"/>
      <c r="K11" s="121"/>
      <c r="L11" s="121"/>
      <c r="N11" s="97"/>
      <c r="O11" s="97"/>
      <c r="P11" s="129">
        <v>664016.70605499996</v>
      </c>
      <c r="Q11" s="129">
        <f t="shared" si="0"/>
        <v>21572</v>
      </c>
      <c r="R11" s="130"/>
      <c r="S11" s="7"/>
      <c r="T11" s="101">
        <v>18067</v>
      </c>
      <c r="U11" s="102">
        <v>1140</v>
      </c>
      <c r="V11" s="102">
        <v>2365</v>
      </c>
      <c r="W11" s="107"/>
      <c r="X11" s="103">
        <v>0</v>
      </c>
      <c r="Y11" s="98">
        <v>0</v>
      </c>
      <c r="Z11" s="98">
        <v>0</v>
      </c>
      <c r="AB11" s="63" t="str">
        <f t="shared" si="1"/>
        <v>%let mcpr1965=0; %let mcprd1965=0;</v>
      </c>
    </row>
    <row r="12" spans="1:28" x14ac:dyDescent="0.3">
      <c r="A12" s="63">
        <v>1966</v>
      </c>
      <c r="B12" s="63">
        <v>19</v>
      </c>
      <c r="C12" s="63">
        <v>28</v>
      </c>
      <c r="D12" s="63">
        <v>2</v>
      </c>
      <c r="E12" s="121">
        <v>501883.29522000003</v>
      </c>
      <c r="F12" s="121">
        <v>69965.812349</v>
      </c>
      <c r="G12" s="121">
        <v>86787.506116999997</v>
      </c>
      <c r="H12" s="121">
        <v>21470.378842999999</v>
      </c>
      <c r="I12" s="121">
        <v>31328.920183999999</v>
      </c>
      <c r="J12" s="121">
        <v>20336.523522</v>
      </c>
      <c r="K12" s="121">
        <v>12484.668486</v>
      </c>
      <c r="L12" s="121">
        <v>743280.63965999999</v>
      </c>
      <c r="N12" s="97">
        <f t="shared" si="2"/>
        <v>0.11519268290664145</v>
      </c>
      <c r="O12" s="97"/>
      <c r="P12" s="129">
        <v>719693.63965999999</v>
      </c>
      <c r="Q12" s="129">
        <f t="shared" si="0"/>
        <v>23587</v>
      </c>
      <c r="R12" s="130">
        <f t="shared" si="3"/>
        <v>0</v>
      </c>
      <c r="S12" s="7"/>
      <c r="T12" s="101">
        <v>19786</v>
      </c>
      <c r="U12" s="102">
        <v>1202</v>
      </c>
      <c r="V12" s="102">
        <v>1913</v>
      </c>
      <c r="W12" s="107"/>
      <c r="X12" s="106">
        <v>1008</v>
      </c>
      <c r="Y12" s="117">
        <v>322</v>
      </c>
      <c r="Z12" s="98">
        <v>0</v>
      </c>
      <c r="AA12" s="98">
        <f t="shared" ref="AA12:AA60" si="4">Y12+Z12</f>
        <v>322</v>
      </c>
      <c r="AB12" t="str">
        <f t="shared" ref="AB12:AB43" si="5">CONCATENATE("%let mcpr",A12,"=",ROUND(Y12,0),"; %let mcprd",A12,"=",ROUND(Z12,0),";")</f>
        <v>%let mcpr1966=322; %let mcprd1966=0;</v>
      </c>
    </row>
    <row r="13" spans="1:28" x14ac:dyDescent="0.3">
      <c r="A13" s="63">
        <v>1967</v>
      </c>
      <c r="B13" s="63">
        <v>19</v>
      </c>
      <c r="C13" s="63">
        <v>28</v>
      </c>
      <c r="D13" s="63">
        <v>2</v>
      </c>
      <c r="E13" s="121">
        <v>534264.2855</v>
      </c>
      <c r="F13" s="121">
        <v>75319.534331000003</v>
      </c>
      <c r="G13" s="121">
        <v>93521.870851</v>
      </c>
      <c r="H13" s="121">
        <v>22449.701976</v>
      </c>
      <c r="I13" s="121">
        <v>32440.777698999998</v>
      </c>
      <c r="J13" s="121">
        <v>20205.985353</v>
      </c>
      <c r="K13" s="121">
        <v>11640.092633</v>
      </c>
      <c r="L13" s="121">
        <v>788922.41599999997</v>
      </c>
      <c r="N13" s="97">
        <f t="shared" si="2"/>
        <v>0.10994307665989808</v>
      </c>
      <c r="O13" s="97"/>
      <c r="P13" s="129">
        <v>760196.41599999997</v>
      </c>
      <c r="Q13" s="129">
        <f t="shared" si="0"/>
        <v>28726</v>
      </c>
      <c r="R13" s="130">
        <f t="shared" si="3"/>
        <v>0</v>
      </c>
      <c r="S13" s="7"/>
      <c r="T13" s="101">
        <v>21122</v>
      </c>
      <c r="U13" s="102">
        <v>1308</v>
      </c>
      <c r="V13" s="102">
        <v>2237</v>
      </c>
      <c r="W13" s="107"/>
      <c r="X13" s="106">
        <v>4699</v>
      </c>
      <c r="Y13" s="117">
        <v>640</v>
      </c>
      <c r="Z13" s="98">
        <v>0</v>
      </c>
      <c r="AA13" s="98">
        <f t="shared" si="4"/>
        <v>640</v>
      </c>
      <c r="AB13" s="63" t="str">
        <f t="shared" si="5"/>
        <v>%let mcpr1967=640; %let mcprd1967=0;</v>
      </c>
    </row>
    <row r="14" spans="1:28" x14ac:dyDescent="0.3">
      <c r="A14" s="63">
        <v>1968</v>
      </c>
      <c r="B14" s="63">
        <v>19</v>
      </c>
      <c r="C14" s="63">
        <v>28</v>
      </c>
      <c r="D14" s="63">
        <v>2</v>
      </c>
      <c r="E14" s="121">
        <v>587659.9486</v>
      </c>
      <c r="F14" s="121">
        <v>81863.016885999998</v>
      </c>
      <c r="G14" s="121">
        <v>101009.49046</v>
      </c>
      <c r="H14" s="121">
        <v>23954.817666999999</v>
      </c>
      <c r="I14" s="121">
        <v>35360.130225000001</v>
      </c>
      <c r="J14" s="121">
        <v>23447.476489000001</v>
      </c>
      <c r="K14" s="121">
        <v>13249.695882</v>
      </c>
      <c r="L14" s="121">
        <v>865402.17964999995</v>
      </c>
      <c r="N14" s="97">
        <f t="shared" si="2"/>
        <v>0.11094508717534173</v>
      </c>
      <c r="O14" s="97"/>
      <c r="P14" s="129">
        <v>832068.17964999995</v>
      </c>
      <c r="Q14" s="129">
        <f t="shared" si="0"/>
        <v>33334</v>
      </c>
      <c r="R14" s="130">
        <f t="shared" si="3"/>
        <v>0</v>
      </c>
      <c r="S14" s="7"/>
      <c r="T14" s="101">
        <v>24598</v>
      </c>
      <c r="U14" s="102">
        <v>1471</v>
      </c>
      <c r="V14" s="102">
        <v>2207</v>
      </c>
      <c r="W14" s="107"/>
      <c r="X14" s="106">
        <v>5890</v>
      </c>
      <c r="Y14" s="117">
        <v>832</v>
      </c>
      <c r="Z14" s="98">
        <v>0</v>
      </c>
      <c r="AA14" s="98">
        <f t="shared" si="4"/>
        <v>832</v>
      </c>
      <c r="AB14" s="63" t="str">
        <f t="shared" si="5"/>
        <v>%let mcpr1968=832; %let mcprd1968=0;</v>
      </c>
    </row>
    <row r="15" spans="1:28" x14ac:dyDescent="0.3">
      <c r="A15" s="63">
        <v>1969</v>
      </c>
      <c r="B15" s="63">
        <v>19</v>
      </c>
      <c r="C15" s="63">
        <v>28</v>
      </c>
      <c r="D15" s="63">
        <v>2</v>
      </c>
      <c r="E15" s="121">
        <v>646461.54602999997</v>
      </c>
      <c r="F15" s="121">
        <v>89169.271210999999</v>
      </c>
      <c r="G15" s="121">
        <v>107274.86232</v>
      </c>
      <c r="H15" s="121">
        <v>24707.543539999999</v>
      </c>
      <c r="I15" s="121">
        <v>34494.920294000003</v>
      </c>
      <c r="J15" s="121">
        <v>21664.318939000001</v>
      </c>
      <c r="K15" s="121">
        <v>12907.583669</v>
      </c>
      <c r="L15" s="121">
        <v>935552.30197999999</v>
      </c>
      <c r="N15" s="97">
        <f t="shared" si="2"/>
        <v>0.10023423195425442</v>
      </c>
      <c r="O15" s="97"/>
      <c r="P15" s="129">
        <v>899521.30197999999</v>
      </c>
      <c r="Q15" s="129">
        <f t="shared" si="0"/>
        <v>36031</v>
      </c>
      <c r="R15" s="130">
        <f t="shared" si="3"/>
        <v>0</v>
      </c>
      <c r="S15" s="7"/>
      <c r="T15" s="101">
        <v>26382</v>
      </c>
      <c r="U15" s="102">
        <v>1541</v>
      </c>
      <c r="V15" s="102">
        <v>2327</v>
      </c>
      <c r="W15" s="107"/>
      <c r="X15" s="106">
        <v>6695</v>
      </c>
      <c r="Y15" s="117">
        <v>914</v>
      </c>
      <c r="Z15" s="98">
        <v>0</v>
      </c>
      <c r="AA15" s="98">
        <f t="shared" si="4"/>
        <v>914</v>
      </c>
      <c r="AB15" s="63" t="str">
        <f t="shared" si="5"/>
        <v>%let mcpr1969=914; %let mcprd1969=0;</v>
      </c>
    </row>
    <row r="16" spans="1:28" x14ac:dyDescent="0.3">
      <c r="A16" s="63">
        <v>1970</v>
      </c>
      <c r="B16" s="63">
        <v>19</v>
      </c>
      <c r="C16" s="63">
        <v>28</v>
      </c>
      <c r="D16" s="63">
        <v>2</v>
      </c>
      <c r="E16" s="121">
        <v>689178.88037000003</v>
      </c>
      <c r="F16" s="121">
        <v>94306.264846000005</v>
      </c>
      <c r="G16" s="121">
        <v>111231.46691</v>
      </c>
      <c r="H16" s="121">
        <v>24736.374511999999</v>
      </c>
      <c r="I16" s="121">
        <v>33703.757752999998</v>
      </c>
      <c r="J16" s="121">
        <v>20242.212061999999</v>
      </c>
      <c r="K16" s="121">
        <v>11455.40285</v>
      </c>
      <c r="L16" s="121">
        <v>983617.77480999997</v>
      </c>
      <c r="N16" s="97">
        <f t="shared" si="2"/>
        <v>9.1638997876397066E-2</v>
      </c>
      <c r="O16" s="97"/>
      <c r="P16" s="129">
        <v>940148.77480999997</v>
      </c>
      <c r="Q16" s="129">
        <f t="shared" si="0"/>
        <v>43469</v>
      </c>
      <c r="R16" s="130">
        <f t="shared" si="3"/>
        <v>0</v>
      </c>
      <c r="S16" s="7"/>
      <c r="T16" s="101">
        <v>31380</v>
      </c>
      <c r="U16" s="102">
        <v>1745</v>
      </c>
      <c r="V16" s="102">
        <v>4186</v>
      </c>
      <c r="W16" s="107"/>
      <c r="X16" s="106">
        <v>7254</v>
      </c>
      <c r="Y16" s="117">
        <v>1096</v>
      </c>
      <c r="Z16" s="98">
        <v>0</v>
      </c>
      <c r="AA16" s="98">
        <f t="shared" si="4"/>
        <v>1096</v>
      </c>
      <c r="AB16" s="63" t="str">
        <f t="shared" si="5"/>
        <v>%let mcpr1970=1096; %let mcprd1970=0;</v>
      </c>
    </row>
    <row r="17" spans="1:28" x14ac:dyDescent="0.3">
      <c r="A17" s="63">
        <v>1971</v>
      </c>
      <c r="B17" s="63">
        <v>19</v>
      </c>
      <c r="C17" s="63">
        <v>28</v>
      </c>
      <c r="D17" s="63">
        <v>2</v>
      </c>
      <c r="E17" s="121">
        <v>741734.72962999996</v>
      </c>
      <c r="F17" s="121">
        <v>103206.12304000001</v>
      </c>
      <c r="G17" s="121">
        <v>122810.19115</v>
      </c>
      <c r="H17" s="121">
        <v>26980.170184999999</v>
      </c>
      <c r="I17" s="121">
        <v>38174.151516999998</v>
      </c>
      <c r="J17" s="121">
        <v>23475.750891</v>
      </c>
      <c r="K17" s="121">
        <v>13653.526689</v>
      </c>
      <c r="L17" s="121">
        <v>1068535.1575</v>
      </c>
      <c r="N17" s="97">
        <f t="shared" si="2"/>
        <v>9.5723195033945344E-2</v>
      </c>
      <c r="O17" s="97"/>
      <c r="P17" s="129">
        <v>1017016.1575</v>
      </c>
      <c r="Q17" s="129">
        <f t="shared" si="0"/>
        <v>51519</v>
      </c>
      <c r="R17" s="130">
        <f t="shared" si="3"/>
        <v>0</v>
      </c>
      <c r="S17" s="7"/>
      <c r="T17" s="101">
        <v>36617</v>
      </c>
      <c r="U17" s="102">
        <v>1995</v>
      </c>
      <c r="V17" s="102">
        <v>6160</v>
      </c>
      <c r="W17" s="107"/>
      <c r="X17" s="106">
        <v>8049</v>
      </c>
      <c r="Y17" s="117">
        <v>1302</v>
      </c>
      <c r="Z17" s="98">
        <v>0</v>
      </c>
      <c r="AA17" s="98">
        <f t="shared" si="4"/>
        <v>1302</v>
      </c>
      <c r="AB17" s="63" t="str">
        <f t="shared" si="5"/>
        <v>%let mcpr1971=1302; %let mcprd1971=0;</v>
      </c>
    </row>
    <row r="18" spans="1:28" x14ac:dyDescent="0.3">
      <c r="A18" s="63">
        <v>1972</v>
      </c>
      <c r="B18" s="63">
        <v>19</v>
      </c>
      <c r="C18" s="63">
        <v>28</v>
      </c>
      <c r="D18" s="63">
        <v>2</v>
      </c>
      <c r="E18" s="121">
        <v>818400.95640000002</v>
      </c>
      <c r="F18" s="121">
        <v>113303.42896999999</v>
      </c>
      <c r="G18" s="121">
        <v>134881.57256999999</v>
      </c>
      <c r="H18" s="121">
        <v>30945.624962999998</v>
      </c>
      <c r="I18" s="121">
        <v>42420.990785000002</v>
      </c>
      <c r="J18" s="121">
        <v>26216.752978</v>
      </c>
      <c r="K18" s="121">
        <v>15202.310675000001</v>
      </c>
      <c r="L18" s="121">
        <v>1179565.2426</v>
      </c>
      <c r="N18" s="97">
        <f t="shared" si="2"/>
        <v>9.7311852923022038E-2</v>
      </c>
      <c r="O18" s="97"/>
      <c r="P18" s="129">
        <v>1122976.2426</v>
      </c>
      <c r="Q18" s="129">
        <f t="shared" si="0"/>
        <v>56589</v>
      </c>
      <c r="R18" s="130">
        <f t="shared" si="3"/>
        <v>0</v>
      </c>
      <c r="S18" s="7"/>
      <c r="T18" s="101">
        <v>40948</v>
      </c>
      <c r="U18" s="102">
        <v>2154</v>
      </c>
      <c r="V18" s="102">
        <v>6033</v>
      </c>
      <c r="W18" s="107"/>
      <c r="X18" s="106">
        <v>8836</v>
      </c>
      <c r="Y18" s="117">
        <v>1382</v>
      </c>
      <c r="Z18" s="98">
        <v>0</v>
      </c>
      <c r="AA18" s="98">
        <f t="shared" si="4"/>
        <v>1382</v>
      </c>
      <c r="AB18" s="63" t="str">
        <f t="shared" si="5"/>
        <v>%let mcpr1972=1382; %let mcprd1972=0;</v>
      </c>
    </row>
    <row r="19" spans="1:28" x14ac:dyDescent="0.3">
      <c r="A19" s="63">
        <v>1973</v>
      </c>
      <c r="B19" s="63">
        <v>19</v>
      </c>
      <c r="C19" s="63">
        <v>28</v>
      </c>
      <c r="D19" s="63">
        <v>2</v>
      </c>
      <c r="E19" s="121">
        <v>922525.59658000001</v>
      </c>
      <c r="F19" s="121">
        <v>125315.41839000001</v>
      </c>
      <c r="G19" s="121">
        <v>150771.04217</v>
      </c>
      <c r="H19" s="121">
        <v>34367.973395000001</v>
      </c>
      <c r="I19" s="121">
        <v>48236.793140000002</v>
      </c>
      <c r="J19" s="121">
        <v>28866.907709999999</v>
      </c>
      <c r="K19" s="121">
        <v>15658.109431999999</v>
      </c>
      <c r="L19" s="121">
        <v>1323474.7457999999</v>
      </c>
      <c r="N19" s="97">
        <f t="shared" si="2"/>
        <v>9.6057581816685098E-2</v>
      </c>
      <c r="O19" s="97"/>
      <c r="P19" s="129">
        <v>1256979.7457999999</v>
      </c>
      <c r="Q19" s="129">
        <f t="shared" si="0"/>
        <v>66495</v>
      </c>
      <c r="R19" s="130">
        <f t="shared" si="3"/>
        <v>0</v>
      </c>
      <c r="S19" s="7"/>
      <c r="T19" s="101">
        <v>50665</v>
      </c>
      <c r="U19" s="102">
        <v>2566</v>
      </c>
      <c r="V19" s="102">
        <v>4570</v>
      </c>
      <c r="W19" s="107"/>
      <c r="X19" s="106">
        <v>10244</v>
      </c>
      <c r="Y19" s="117">
        <v>1550</v>
      </c>
      <c r="Z19" s="98">
        <v>0</v>
      </c>
      <c r="AA19" s="98">
        <f t="shared" si="4"/>
        <v>1550</v>
      </c>
      <c r="AB19" s="63" t="str">
        <f t="shared" si="5"/>
        <v>%let mcpr1973=1550; %let mcprd1973=0;</v>
      </c>
    </row>
    <row r="20" spans="1:28" x14ac:dyDescent="0.3">
      <c r="A20" s="63">
        <v>1974</v>
      </c>
      <c r="B20" s="63">
        <v>19</v>
      </c>
      <c r="C20" s="63">
        <v>28</v>
      </c>
      <c r="D20" s="63">
        <v>2</v>
      </c>
      <c r="E20" s="121">
        <v>997420.66532000003</v>
      </c>
      <c r="F20" s="121">
        <v>136838.20467000001</v>
      </c>
      <c r="G20" s="121">
        <v>164460.79459</v>
      </c>
      <c r="H20" s="121">
        <v>37094.246416000002</v>
      </c>
      <c r="I20" s="121">
        <v>49983.549759000001</v>
      </c>
      <c r="J20" s="121">
        <v>29911.532534999998</v>
      </c>
      <c r="K20" s="121">
        <v>15761.900981000001</v>
      </c>
      <c r="L20" s="121">
        <v>1429116.1362999999</v>
      </c>
      <c r="N20" s="97">
        <f t="shared" si="2"/>
        <v>9.2890442084500327E-2</v>
      </c>
      <c r="O20" s="97"/>
      <c r="P20" s="129">
        <v>1350769.1362999999</v>
      </c>
      <c r="Q20" s="129">
        <f t="shared" si="0"/>
        <v>78347</v>
      </c>
      <c r="R20" s="130">
        <f t="shared" si="3"/>
        <v>0</v>
      </c>
      <c r="S20" s="7"/>
      <c r="T20" s="101">
        <v>57607</v>
      </c>
      <c r="U20" s="102">
        <v>2797</v>
      </c>
      <c r="V20" s="102">
        <v>7021</v>
      </c>
      <c r="W20" s="107"/>
      <c r="X20" s="106">
        <v>12726</v>
      </c>
      <c r="Y20" s="117">
        <v>1804</v>
      </c>
      <c r="Z20" s="98">
        <v>0</v>
      </c>
      <c r="AA20" s="98">
        <f t="shared" si="4"/>
        <v>1804</v>
      </c>
      <c r="AB20" s="63" t="str">
        <f t="shared" si="5"/>
        <v>%let mcpr1974=1804; %let mcprd1974=0;</v>
      </c>
    </row>
    <row r="21" spans="1:28" x14ac:dyDescent="0.3">
      <c r="A21" s="63">
        <v>1975</v>
      </c>
      <c r="B21" s="63">
        <v>19</v>
      </c>
      <c r="C21" s="63">
        <v>28</v>
      </c>
      <c r="D21" s="63">
        <v>2</v>
      </c>
      <c r="E21" s="121">
        <v>1088348.0219000001</v>
      </c>
      <c r="F21" s="121">
        <v>149297.38007000001</v>
      </c>
      <c r="G21" s="121">
        <v>176419.30618000001</v>
      </c>
      <c r="H21" s="121">
        <v>39571.507791999997</v>
      </c>
      <c r="I21" s="121">
        <v>53962.426455000001</v>
      </c>
      <c r="J21" s="121">
        <v>30509.682865999999</v>
      </c>
      <c r="K21" s="121">
        <v>16778.345880000001</v>
      </c>
      <c r="L21" s="121">
        <v>1552162.6444000001</v>
      </c>
      <c r="N21" s="97">
        <f t="shared" si="2"/>
        <v>9.0726293086015972E-2</v>
      </c>
      <c r="O21" s="97"/>
      <c r="P21" s="129">
        <v>1451147.6444000001</v>
      </c>
      <c r="Q21" s="129">
        <f t="shared" si="0"/>
        <v>101015</v>
      </c>
      <c r="R21" s="130">
        <f t="shared" si="3"/>
        <v>0</v>
      </c>
      <c r="S21" s="7"/>
      <c r="T21" s="101">
        <v>65895</v>
      </c>
      <c r="U21" s="102">
        <v>3265</v>
      </c>
      <c r="V21" s="102">
        <v>18140</v>
      </c>
      <c r="W21" s="107"/>
      <c r="X21" s="106">
        <v>15633</v>
      </c>
      <c r="Y21" s="117">
        <v>1918</v>
      </c>
      <c r="Z21" s="98">
        <v>0</v>
      </c>
      <c r="AA21" s="98">
        <f t="shared" si="4"/>
        <v>1918</v>
      </c>
      <c r="AB21" s="63" t="str">
        <f t="shared" si="5"/>
        <v>%let mcpr1975=1918; %let mcprd1975=0;</v>
      </c>
    </row>
    <row r="22" spans="1:28" x14ac:dyDescent="0.3">
      <c r="A22" s="63">
        <v>1976</v>
      </c>
      <c r="B22" s="63">
        <v>19</v>
      </c>
      <c r="C22" s="63">
        <v>28</v>
      </c>
      <c r="D22" s="63">
        <v>2</v>
      </c>
      <c r="E22" s="121">
        <v>1209122.2217999999</v>
      </c>
      <c r="F22" s="121">
        <v>166204.44307000001</v>
      </c>
      <c r="G22" s="121">
        <v>195769.84403000001</v>
      </c>
      <c r="H22" s="121">
        <v>43758.190432000003</v>
      </c>
      <c r="I22" s="121">
        <v>59577.744401000004</v>
      </c>
      <c r="J22" s="121">
        <v>35215.277478000004</v>
      </c>
      <c r="K22" s="121">
        <v>19575.751181</v>
      </c>
      <c r="L22" s="121">
        <v>1725940.5652999999</v>
      </c>
      <c r="N22" s="97">
        <f t="shared" si="2"/>
        <v>9.1617849809628102E-2</v>
      </c>
      <c r="O22" s="97"/>
      <c r="P22" s="129">
        <v>1614768.5652999999</v>
      </c>
      <c r="Q22" s="129">
        <f t="shared" si="0"/>
        <v>111172</v>
      </c>
      <c r="R22" s="130">
        <f t="shared" si="3"/>
        <v>0</v>
      </c>
      <c r="S22" s="7"/>
      <c r="T22" s="101">
        <v>74501</v>
      </c>
      <c r="U22" s="102">
        <v>3550</v>
      </c>
      <c r="V22" s="102">
        <v>16386</v>
      </c>
      <c r="W22" s="107"/>
      <c r="X22" s="106">
        <v>18795</v>
      </c>
      <c r="Y22" s="117">
        <v>2060</v>
      </c>
      <c r="Z22" s="98">
        <v>0</v>
      </c>
      <c r="AA22" s="98">
        <f t="shared" si="4"/>
        <v>2060</v>
      </c>
      <c r="AB22" s="63" t="str">
        <f t="shared" si="5"/>
        <v>%let mcpr1976=2060; %let mcprd1976=0;</v>
      </c>
    </row>
    <row r="23" spans="1:28" x14ac:dyDescent="0.3">
      <c r="A23" s="63">
        <v>1977</v>
      </c>
      <c r="B23" s="63">
        <v>19</v>
      </c>
      <c r="C23" s="63">
        <v>28</v>
      </c>
      <c r="D23" s="63">
        <v>2</v>
      </c>
      <c r="E23" s="121">
        <v>1343618.7516000001</v>
      </c>
      <c r="F23" s="121">
        <v>182950.25211</v>
      </c>
      <c r="G23" s="121">
        <v>217543.92718999999</v>
      </c>
      <c r="H23" s="121">
        <v>49169.478973999998</v>
      </c>
      <c r="I23" s="121">
        <v>67302.438359000007</v>
      </c>
      <c r="J23" s="121">
        <v>39565.368329999998</v>
      </c>
      <c r="K23" s="121">
        <v>22214.767661000002</v>
      </c>
      <c r="L23" s="121">
        <v>1918659.2697000001</v>
      </c>
      <c r="N23" s="97">
        <f t="shared" si="2"/>
        <v>9.2904486033036679E-2</v>
      </c>
      <c r="O23" s="97"/>
      <c r="P23" s="129">
        <v>1798654.2697000001</v>
      </c>
      <c r="Q23" s="129">
        <f t="shared" si="0"/>
        <v>120005</v>
      </c>
      <c r="R23" s="130">
        <f t="shared" si="3"/>
        <v>0</v>
      </c>
      <c r="S23" s="7"/>
      <c r="T23" s="101">
        <v>83239</v>
      </c>
      <c r="U23" s="102">
        <v>3783</v>
      </c>
      <c r="V23" s="102">
        <v>13129</v>
      </c>
      <c r="W23" s="107"/>
      <c r="X23" s="106">
        <v>22101</v>
      </c>
      <c r="Y23" s="117">
        <v>2247</v>
      </c>
      <c r="Z23" s="98">
        <v>0</v>
      </c>
      <c r="AA23" s="98">
        <f t="shared" si="4"/>
        <v>2247</v>
      </c>
      <c r="AB23" s="63" t="str">
        <f t="shared" si="5"/>
        <v>%let mcpr1977=2247; %let mcprd1977=0;</v>
      </c>
    </row>
    <row r="24" spans="1:28" x14ac:dyDescent="0.3">
      <c r="A24" s="63">
        <v>1978</v>
      </c>
      <c r="B24" s="63">
        <v>19</v>
      </c>
      <c r="C24" s="63">
        <v>28</v>
      </c>
      <c r="D24" s="63">
        <v>2</v>
      </c>
      <c r="E24" s="121">
        <v>1510832.4876999999</v>
      </c>
      <c r="F24" s="121">
        <v>208067.12547999999</v>
      </c>
      <c r="G24" s="121">
        <v>244214.72785</v>
      </c>
      <c r="H24" s="121">
        <v>54383.363999000001</v>
      </c>
      <c r="I24" s="121">
        <v>74750.853130000003</v>
      </c>
      <c r="J24" s="121">
        <v>44755.571535000003</v>
      </c>
      <c r="K24" s="121">
        <v>24696.867763999999</v>
      </c>
      <c r="L24" s="121">
        <v>2157792.2850000001</v>
      </c>
      <c r="N24" s="97">
        <f t="shared" si="2"/>
        <v>9.2032332216814824E-2</v>
      </c>
      <c r="O24" s="97"/>
      <c r="P24" s="129">
        <v>2029937.2849999999</v>
      </c>
      <c r="Q24" s="129">
        <f t="shared" si="0"/>
        <v>127855</v>
      </c>
      <c r="R24" s="130">
        <f t="shared" si="3"/>
        <v>0</v>
      </c>
      <c r="S24" s="7"/>
      <c r="T24" s="101">
        <v>91380</v>
      </c>
      <c r="U24" s="102">
        <v>3985</v>
      </c>
      <c r="V24" s="102">
        <v>9417</v>
      </c>
      <c r="W24" s="107"/>
      <c r="X24" s="106">
        <v>25543</v>
      </c>
      <c r="Y24" s="117">
        <v>2470</v>
      </c>
      <c r="Z24" s="98">
        <v>0</v>
      </c>
      <c r="AA24" s="98">
        <f t="shared" si="4"/>
        <v>2470</v>
      </c>
      <c r="AB24" s="63" t="str">
        <f t="shared" si="5"/>
        <v>%let mcpr1978=2470; %let mcprd1978=0;</v>
      </c>
    </row>
    <row r="25" spans="1:28" x14ac:dyDescent="0.3">
      <c r="A25" s="63">
        <v>1979</v>
      </c>
      <c r="B25" s="63">
        <v>19</v>
      </c>
      <c r="C25" s="63">
        <v>28</v>
      </c>
      <c r="D25" s="63">
        <v>2</v>
      </c>
      <c r="E25" s="121">
        <v>1668186.926</v>
      </c>
      <c r="F25" s="121">
        <v>229707.28205000001</v>
      </c>
      <c r="G25" s="121">
        <v>272072.95377000002</v>
      </c>
      <c r="H25" s="121">
        <v>61151.596641999997</v>
      </c>
      <c r="I25" s="121">
        <v>84213.107730000003</v>
      </c>
      <c r="J25" s="121">
        <v>51091.173018000001</v>
      </c>
      <c r="K25" s="121">
        <v>29854.287908999999</v>
      </c>
      <c r="L25" s="121">
        <v>2391955.3487999998</v>
      </c>
      <c r="N25" s="97">
        <f t="shared" si="2"/>
        <v>9.461303924947248E-2</v>
      </c>
      <c r="O25" s="97"/>
      <c r="P25" s="129">
        <v>2248152.3487999998</v>
      </c>
      <c r="Q25" s="129">
        <f t="shared" si="0"/>
        <v>143803</v>
      </c>
      <c r="R25" s="130">
        <f t="shared" si="3"/>
        <v>0</v>
      </c>
      <c r="S25" s="7"/>
      <c r="T25" s="101">
        <v>102581</v>
      </c>
      <c r="U25" s="102">
        <v>4313</v>
      </c>
      <c r="V25" s="102">
        <v>9692</v>
      </c>
      <c r="W25" s="107"/>
      <c r="X25" s="106">
        <v>29936</v>
      </c>
      <c r="Y25" s="117">
        <v>2719</v>
      </c>
      <c r="Z25" s="98">
        <v>0</v>
      </c>
      <c r="AA25" s="98">
        <f t="shared" si="4"/>
        <v>2719</v>
      </c>
      <c r="AB25" s="63" t="str">
        <f t="shared" si="5"/>
        <v>%let mcpr1979=2719; %let mcprd1979=0;</v>
      </c>
    </row>
    <row r="26" spans="1:28" x14ac:dyDescent="0.3">
      <c r="A26" s="63">
        <v>1980</v>
      </c>
      <c r="B26" s="63">
        <v>19</v>
      </c>
      <c r="C26" s="63">
        <v>28</v>
      </c>
      <c r="D26" s="63">
        <v>2</v>
      </c>
      <c r="E26" s="121">
        <v>1818734.7960999999</v>
      </c>
      <c r="F26" s="121">
        <v>252978.47232999999</v>
      </c>
      <c r="G26" s="121">
        <v>297744.68790999998</v>
      </c>
      <c r="H26" s="121">
        <v>66010.390545999995</v>
      </c>
      <c r="I26" s="121">
        <v>88056.734710000004</v>
      </c>
      <c r="J26" s="121">
        <v>51627.226562000003</v>
      </c>
      <c r="K26" s="121">
        <v>29099.272407</v>
      </c>
      <c r="L26" s="121">
        <v>2599438.5351</v>
      </c>
      <c r="N26" s="97">
        <f t="shared" si="2"/>
        <v>9.0324745538161971E-2</v>
      </c>
      <c r="O26" s="97"/>
      <c r="P26" s="129">
        <v>2426753.5351</v>
      </c>
      <c r="Q26" s="129">
        <f t="shared" si="0"/>
        <v>172685</v>
      </c>
      <c r="R26" s="130">
        <f t="shared" si="3"/>
        <v>0</v>
      </c>
      <c r="S26" s="7"/>
      <c r="T26" s="101">
        <v>118586</v>
      </c>
      <c r="U26" s="102">
        <v>4812</v>
      </c>
      <c r="V26" s="102">
        <v>16097</v>
      </c>
      <c r="W26" s="107"/>
      <c r="X26" s="106">
        <v>36201</v>
      </c>
      <c r="Y26" s="117">
        <v>3011</v>
      </c>
      <c r="Z26" s="98">
        <v>0</v>
      </c>
      <c r="AA26" s="98">
        <f t="shared" si="4"/>
        <v>3011</v>
      </c>
      <c r="AB26" s="63" t="str">
        <f t="shared" si="5"/>
        <v>%let mcpr1980=3011; %let mcprd1980=0;</v>
      </c>
    </row>
    <row r="27" spans="1:28" x14ac:dyDescent="0.3">
      <c r="A27" s="63">
        <v>1981</v>
      </c>
      <c r="B27" s="63">
        <v>19</v>
      </c>
      <c r="C27" s="63">
        <v>28</v>
      </c>
      <c r="D27" s="63">
        <v>2</v>
      </c>
      <c r="E27" s="121">
        <v>2051161.2803</v>
      </c>
      <c r="F27" s="121">
        <v>285600.73511000001</v>
      </c>
      <c r="G27" s="121">
        <v>336907.95613000001</v>
      </c>
      <c r="H27" s="121">
        <v>72640.949015000006</v>
      </c>
      <c r="I27" s="121">
        <v>95140.982860000004</v>
      </c>
      <c r="J27" s="121">
        <v>55487.987443999999</v>
      </c>
      <c r="K27" s="121">
        <v>30732.434276</v>
      </c>
      <c r="L27" s="121">
        <v>2921752.9747000001</v>
      </c>
      <c r="N27" s="97">
        <f t="shared" si="2"/>
        <v>8.6934917426097755E-2</v>
      </c>
      <c r="O27" s="97"/>
      <c r="P27" s="129">
        <v>2722132.9742999999</v>
      </c>
      <c r="Q27" s="129">
        <f t="shared" si="0"/>
        <v>199620</v>
      </c>
      <c r="R27" s="130">
        <f t="shared" si="3"/>
        <v>-4.0000025182962418E-4</v>
      </c>
      <c r="S27" s="7"/>
      <c r="T27" s="101">
        <v>138644</v>
      </c>
      <c r="U27" s="102">
        <v>5314</v>
      </c>
      <c r="V27" s="102">
        <v>15885</v>
      </c>
      <c r="W27" s="107"/>
      <c r="X27" s="106">
        <v>43499</v>
      </c>
      <c r="Y27" s="117">
        <v>3722</v>
      </c>
      <c r="Z27" s="98">
        <v>0</v>
      </c>
      <c r="AA27" s="98">
        <f t="shared" si="4"/>
        <v>3722</v>
      </c>
      <c r="AB27" s="63" t="str">
        <f t="shared" si="5"/>
        <v>%let mcpr1981=3722; %let mcprd1981=0;</v>
      </c>
    </row>
    <row r="28" spans="1:28" x14ac:dyDescent="0.3">
      <c r="A28" s="63">
        <v>1982</v>
      </c>
      <c r="B28" s="63">
        <v>19</v>
      </c>
      <c r="C28" s="63">
        <v>28</v>
      </c>
      <c r="D28" s="63">
        <v>2</v>
      </c>
      <c r="E28" s="121">
        <v>2153830.1384000001</v>
      </c>
      <c r="F28" s="121">
        <v>306574.88776999997</v>
      </c>
      <c r="G28" s="121">
        <v>350995.85118</v>
      </c>
      <c r="H28" s="121">
        <v>74813.182442000005</v>
      </c>
      <c r="I28" s="121">
        <v>98527.308281999998</v>
      </c>
      <c r="J28" s="121">
        <v>59664.185993999999</v>
      </c>
      <c r="K28" s="121">
        <v>34203.158381000001</v>
      </c>
      <c r="L28" s="121">
        <v>3072349.1617000001</v>
      </c>
      <c r="N28" s="97">
        <f t="shared" si="2"/>
        <v>8.6971831987724957E-2</v>
      </c>
      <c r="O28" s="97"/>
      <c r="P28" s="129">
        <v>2840413.1622000001</v>
      </c>
      <c r="Q28" s="129">
        <f t="shared" si="0"/>
        <v>231936</v>
      </c>
      <c r="R28" s="130">
        <f t="shared" si="3"/>
        <v>5.0000008195638657E-4</v>
      </c>
      <c r="S28" s="7"/>
      <c r="T28" s="101">
        <v>153708</v>
      </c>
      <c r="U28" s="102">
        <v>5771</v>
      </c>
      <c r="V28" s="102">
        <v>25227</v>
      </c>
      <c r="W28" s="107"/>
      <c r="X28" s="106">
        <v>50927</v>
      </c>
      <c r="Y28" s="117">
        <v>3697</v>
      </c>
      <c r="Z28" s="98">
        <v>0</v>
      </c>
      <c r="AA28" s="98">
        <f t="shared" si="4"/>
        <v>3697</v>
      </c>
      <c r="AB28" s="63" t="str">
        <f t="shared" si="5"/>
        <v>%let mcpr1982=3697; %let mcprd1982=0;</v>
      </c>
    </row>
    <row r="29" spans="1:28" x14ac:dyDescent="0.3">
      <c r="A29" s="63">
        <v>1983</v>
      </c>
      <c r="B29" s="63">
        <v>19</v>
      </c>
      <c r="C29" s="63">
        <v>28</v>
      </c>
      <c r="D29" s="63">
        <v>2</v>
      </c>
      <c r="E29" s="121">
        <v>2315051.1326000001</v>
      </c>
      <c r="F29" s="121">
        <v>328514.47719000001</v>
      </c>
      <c r="G29" s="121">
        <v>381837.09535000002</v>
      </c>
      <c r="H29" s="121">
        <v>80923.200058999995</v>
      </c>
      <c r="I29" s="121">
        <v>108034.08233999999</v>
      </c>
      <c r="J29" s="121">
        <v>64582.049228999997</v>
      </c>
      <c r="K29" s="121">
        <v>38464.161517</v>
      </c>
      <c r="L29" s="121">
        <v>3310924.4791999999</v>
      </c>
      <c r="N29" s="97">
        <f t="shared" si="2"/>
        <v>8.8193945521691602E-2</v>
      </c>
      <c r="O29" s="97"/>
      <c r="P29" s="129">
        <v>3060515.4788000002</v>
      </c>
      <c r="Q29" s="129">
        <f t="shared" si="0"/>
        <v>250409</v>
      </c>
      <c r="R29" s="130">
        <f t="shared" si="3"/>
        <v>-3.9999978616833687E-4</v>
      </c>
      <c r="S29" s="7"/>
      <c r="T29" s="101">
        <v>164426</v>
      </c>
      <c r="U29" s="102">
        <v>6011</v>
      </c>
      <c r="V29" s="102">
        <v>26411</v>
      </c>
      <c r="W29" s="107"/>
      <c r="X29" s="106">
        <v>57797</v>
      </c>
      <c r="Y29" s="117">
        <v>4236</v>
      </c>
      <c r="Z29" s="98">
        <v>0</v>
      </c>
      <c r="AA29" s="98">
        <f t="shared" si="4"/>
        <v>4236</v>
      </c>
      <c r="AB29" s="63" t="str">
        <f t="shared" si="5"/>
        <v>%let mcpr1983=4236; %let mcprd1983=0;</v>
      </c>
    </row>
    <row r="30" spans="1:28" x14ac:dyDescent="0.3">
      <c r="A30" s="63">
        <v>1984</v>
      </c>
      <c r="B30" s="63">
        <v>19</v>
      </c>
      <c r="C30" s="63">
        <v>28</v>
      </c>
      <c r="D30" s="63">
        <v>2</v>
      </c>
      <c r="E30" s="121">
        <v>2570975.3103999998</v>
      </c>
      <c r="F30" s="121">
        <v>364566.70117000001</v>
      </c>
      <c r="G30" s="121">
        <v>425903.17041999998</v>
      </c>
      <c r="H30" s="121">
        <v>94192.484454999998</v>
      </c>
      <c r="I30" s="121">
        <v>127267.06077</v>
      </c>
      <c r="J30" s="121">
        <v>74979.298148999995</v>
      </c>
      <c r="K30" s="121">
        <v>47743.101953999998</v>
      </c>
      <c r="L30" s="121">
        <v>3698651.4939000001</v>
      </c>
      <c r="N30" s="97">
        <f t="shared" si="2"/>
        <v>9.3056062701674366E-2</v>
      </c>
      <c r="O30" s="97"/>
      <c r="P30" s="129">
        <v>3443987.4940999998</v>
      </c>
      <c r="Q30" s="129">
        <f t="shared" si="0"/>
        <v>254664</v>
      </c>
      <c r="R30" s="130">
        <f t="shared" si="3"/>
        <v>1.9999966025352478E-4</v>
      </c>
      <c r="S30" s="7"/>
      <c r="T30" s="101">
        <v>173027</v>
      </c>
      <c r="U30" s="102">
        <v>6065</v>
      </c>
      <c r="V30" s="102">
        <v>15991</v>
      </c>
      <c r="W30" s="107"/>
      <c r="X30" s="106">
        <v>64748</v>
      </c>
      <c r="Y30" s="117">
        <v>5167</v>
      </c>
      <c r="Z30" s="98">
        <v>0</v>
      </c>
      <c r="AA30" s="98">
        <f t="shared" si="4"/>
        <v>5167</v>
      </c>
      <c r="AB30" s="63" t="str">
        <f t="shared" si="5"/>
        <v>%let mcpr1984=5167; %let mcprd1984=0;</v>
      </c>
    </row>
    <row r="31" spans="1:28" x14ac:dyDescent="0.3">
      <c r="A31" s="63">
        <v>1985</v>
      </c>
      <c r="B31" s="63">
        <v>19</v>
      </c>
      <c r="C31" s="63">
        <v>28</v>
      </c>
      <c r="D31" s="63">
        <v>2</v>
      </c>
      <c r="E31" s="121">
        <v>2740020.5912000001</v>
      </c>
      <c r="F31" s="121">
        <v>389861.86911999999</v>
      </c>
      <c r="G31" s="121">
        <v>456550.73774000001</v>
      </c>
      <c r="H31" s="121">
        <v>97369.132043000005</v>
      </c>
      <c r="I31" s="121">
        <v>132491.70037999999</v>
      </c>
      <c r="J31" s="121">
        <v>87162.636880000005</v>
      </c>
      <c r="K31" s="121">
        <v>50185.246702999997</v>
      </c>
      <c r="L31" s="121">
        <v>3953641.9141000002</v>
      </c>
      <c r="N31" s="97">
        <f t="shared" si="2"/>
        <v>9.2878597501815166E-2</v>
      </c>
      <c r="O31" s="97"/>
      <c r="P31" s="129">
        <v>3684187.9139999999</v>
      </c>
      <c r="Q31" s="129">
        <f t="shared" si="0"/>
        <v>269454</v>
      </c>
      <c r="R31" s="130">
        <f t="shared" si="3"/>
        <v>-1.000002957880497E-4</v>
      </c>
      <c r="S31" s="7"/>
      <c r="T31" s="101">
        <v>183275</v>
      </c>
      <c r="U31" s="102">
        <v>6211</v>
      </c>
      <c r="V31" s="102">
        <v>15861</v>
      </c>
      <c r="W31" s="107"/>
      <c r="X31" s="106">
        <v>69720</v>
      </c>
      <c r="Y31" s="117">
        <v>5613</v>
      </c>
      <c r="Z31" s="98">
        <v>0</v>
      </c>
      <c r="AA31" s="98">
        <f t="shared" si="4"/>
        <v>5613</v>
      </c>
      <c r="AB31" s="63" t="str">
        <f t="shared" si="5"/>
        <v>%let mcpr1985=5613; %let mcprd1985=0;</v>
      </c>
    </row>
    <row r="32" spans="1:28" x14ac:dyDescent="0.3">
      <c r="A32" s="63">
        <v>1986</v>
      </c>
      <c r="B32" s="63">
        <v>19</v>
      </c>
      <c r="C32" s="63">
        <v>28</v>
      </c>
      <c r="D32" s="63">
        <v>2</v>
      </c>
      <c r="E32" s="121">
        <v>2870322.2302000001</v>
      </c>
      <c r="F32" s="121">
        <v>414933.52226</v>
      </c>
      <c r="G32" s="121">
        <v>474200.70727000001</v>
      </c>
      <c r="H32" s="121">
        <v>102842.39887999999</v>
      </c>
      <c r="I32" s="121">
        <v>136786.82599000001</v>
      </c>
      <c r="J32" s="121">
        <v>83830.460495000007</v>
      </c>
      <c r="K32" s="121">
        <v>51282.853452000003</v>
      </c>
      <c r="L32" s="121">
        <v>4134198.9985000002</v>
      </c>
      <c r="M32" s="63"/>
      <c r="N32" s="97">
        <f t="shared" si="2"/>
        <v>9.0644533306927608E-2</v>
      </c>
      <c r="O32" s="97"/>
      <c r="P32" s="129">
        <v>3848202.9983000001</v>
      </c>
      <c r="Q32" s="129">
        <f t="shared" si="0"/>
        <v>285996</v>
      </c>
      <c r="R32" s="130">
        <f t="shared" si="3"/>
        <v>-2.0000012591481209E-4</v>
      </c>
      <c r="S32" s="7"/>
      <c r="T32" s="101">
        <v>193631</v>
      </c>
      <c r="U32" s="102">
        <v>6351</v>
      </c>
      <c r="V32" s="102">
        <v>16467</v>
      </c>
      <c r="W32" s="107"/>
      <c r="X32" s="106">
        <v>75269</v>
      </c>
      <c r="Y32" s="117">
        <v>5722</v>
      </c>
      <c r="Z32" s="98">
        <v>0</v>
      </c>
      <c r="AA32" s="98">
        <f t="shared" si="4"/>
        <v>5722</v>
      </c>
      <c r="AB32" s="63" t="str">
        <f t="shared" si="5"/>
        <v>%let mcpr1986=5722; %let mcprd1986=0;</v>
      </c>
    </row>
    <row r="33" spans="1:28" x14ac:dyDescent="0.3">
      <c r="A33" s="63">
        <v>1987</v>
      </c>
      <c r="B33" s="63">
        <v>19</v>
      </c>
      <c r="C33" s="63">
        <v>28</v>
      </c>
      <c r="D33" s="63">
        <v>2</v>
      </c>
      <c r="E33" s="121">
        <v>3064865.5773999998</v>
      </c>
      <c r="F33" s="121">
        <v>438462.25864999997</v>
      </c>
      <c r="G33" s="121">
        <v>509344.13390999998</v>
      </c>
      <c r="H33" s="121">
        <v>111262.02832</v>
      </c>
      <c r="I33" s="121">
        <v>148285.60286000001</v>
      </c>
      <c r="J33" s="121">
        <v>89865.603013</v>
      </c>
      <c r="K33" s="121">
        <v>53386.977056999996</v>
      </c>
      <c r="L33" s="121">
        <v>4415472.1812000005</v>
      </c>
      <c r="M33" s="63"/>
      <c r="N33" s="97">
        <f t="shared" si="2"/>
        <v>9.1224719513583324E-2</v>
      </c>
      <c r="O33" s="97"/>
      <c r="P33" s="129">
        <v>4119198.1809</v>
      </c>
      <c r="Q33" s="129">
        <f t="shared" si="0"/>
        <v>296274</v>
      </c>
      <c r="R33" s="130">
        <f t="shared" si="3"/>
        <v>-3.0000042170286179E-4</v>
      </c>
      <c r="S33" s="7"/>
      <c r="T33" s="101">
        <v>200995</v>
      </c>
      <c r="U33" s="102">
        <v>6478</v>
      </c>
      <c r="V33" s="102">
        <v>14625</v>
      </c>
      <c r="W33" s="107"/>
      <c r="X33" s="106">
        <v>81585</v>
      </c>
      <c r="Y33" s="117">
        <v>7409</v>
      </c>
      <c r="Z33" s="98">
        <v>0</v>
      </c>
      <c r="AA33" s="98">
        <f t="shared" si="4"/>
        <v>7409</v>
      </c>
      <c r="AB33" s="63" t="str">
        <f t="shared" si="5"/>
        <v>%let mcpr1987=7409; %let mcprd1987=0;</v>
      </c>
    </row>
    <row r="34" spans="1:28" x14ac:dyDescent="0.3">
      <c r="A34" s="63">
        <v>1988</v>
      </c>
      <c r="B34" s="63">
        <v>19</v>
      </c>
      <c r="C34" s="63">
        <v>28</v>
      </c>
      <c r="D34" s="63">
        <v>2</v>
      </c>
      <c r="E34" s="121">
        <v>3252544.5946999998</v>
      </c>
      <c r="F34" s="121">
        <v>470654.83659000002</v>
      </c>
      <c r="G34" s="121">
        <v>556812.83473</v>
      </c>
      <c r="H34" s="121">
        <v>127282.27998000001</v>
      </c>
      <c r="I34" s="121">
        <v>181523.76139999999</v>
      </c>
      <c r="J34" s="121">
        <v>128826.52692</v>
      </c>
      <c r="K34" s="121">
        <v>87207.594433000006</v>
      </c>
      <c r="L34" s="121">
        <v>4804852.4287</v>
      </c>
      <c r="M34" s="63"/>
      <c r="N34" s="97">
        <f t="shared" si="2"/>
        <v>0.10923127619863253</v>
      </c>
      <c r="O34" s="97"/>
      <c r="P34" s="129">
        <v>4493372.4287999999</v>
      </c>
      <c r="Q34" s="129">
        <f t="shared" si="0"/>
        <v>311480</v>
      </c>
      <c r="R34" s="130">
        <f t="shared" si="3"/>
        <v>9.999983012676239E-5</v>
      </c>
      <c r="S34" s="7"/>
      <c r="T34" s="101">
        <v>213916</v>
      </c>
      <c r="U34" s="102">
        <v>6708</v>
      </c>
      <c r="V34" s="102">
        <v>13328</v>
      </c>
      <c r="W34" s="107"/>
      <c r="X34" s="106">
        <v>86289</v>
      </c>
      <c r="Y34" s="117">
        <v>8761</v>
      </c>
      <c r="Z34" s="98">
        <v>0</v>
      </c>
      <c r="AA34" s="98">
        <f t="shared" si="4"/>
        <v>8761</v>
      </c>
      <c r="AB34" s="63" t="str">
        <f t="shared" si="5"/>
        <v>%let mcpr1988=8761; %let mcprd1988=0;</v>
      </c>
    </row>
    <row r="35" spans="1:28" x14ac:dyDescent="0.3">
      <c r="A35" s="121">
        <v>1989</v>
      </c>
      <c r="B35" s="63">
        <v>19</v>
      </c>
      <c r="C35" s="63">
        <v>28</v>
      </c>
      <c r="D35" s="63">
        <v>2</v>
      </c>
      <c r="E35" s="121">
        <v>3478525.659</v>
      </c>
      <c r="F35" s="121">
        <v>503955.67462000001</v>
      </c>
      <c r="G35" s="121">
        <v>598959.67043000006</v>
      </c>
      <c r="H35" s="121">
        <v>134082.62098000001</v>
      </c>
      <c r="I35" s="121">
        <v>189968.89210999999</v>
      </c>
      <c r="J35" s="121">
        <v>127546.87308</v>
      </c>
      <c r="K35" s="121">
        <v>83816.124311000007</v>
      </c>
      <c r="L35" s="121">
        <v>5116855.5144999996</v>
      </c>
      <c r="N35" s="97">
        <f t="shared" si="2"/>
        <v>0.1046374104103111</v>
      </c>
      <c r="O35" s="97"/>
      <c r="P35" s="129">
        <v>4782195.5137</v>
      </c>
      <c r="Q35" s="129">
        <f t="shared" si="0"/>
        <v>334660</v>
      </c>
      <c r="R35" s="130">
        <f t="shared" si="3"/>
        <v>-7.9999957233667374E-4</v>
      </c>
      <c r="S35" s="7"/>
      <c r="T35" s="101">
        <v>227380</v>
      </c>
      <c r="U35" s="102">
        <v>6958</v>
      </c>
      <c r="V35" s="102">
        <v>14410</v>
      </c>
      <c r="W35" s="107"/>
      <c r="X35" s="106">
        <v>98175</v>
      </c>
      <c r="Y35" s="117">
        <v>12263</v>
      </c>
      <c r="Z35" s="98">
        <v>0</v>
      </c>
      <c r="AA35" s="98">
        <f t="shared" si="4"/>
        <v>12263</v>
      </c>
      <c r="AB35" s="63" t="str">
        <f t="shared" si="5"/>
        <v>%let mcpr1989=12263; %let mcprd1989=0;</v>
      </c>
    </row>
    <row r="36" spans="1:28" x14ac:dyDescent="0.3">
      <c r="A36" s="63">
        <v>1990</v>
      </c>
      <c r="B36" s="63">
        <v>19</v>
      </c>
      <c r="C36" s="63">
        <v>28</v>
      </c>
      <c r="D36" s="63">
        <v>2</v>
      </c>
      <c r="E36" s="121">
        <v>3644029.4600999998</v>
      </c>
      <c r="F36" s="121">
        <v>538678.75884999998</v>
      </c>
      <c r="G36" s="121">
        <v>647537.42221999995</v>
      </c>
      <c r="H36" s="121">
        <v>145113.28761</v>
      </c>
      <c r="I36" s="121">
        <v>203808.98543999999</v>
      </c>
      <c r="J36" s="121">
        <v>134589.48105</v>
      </c>
      <c r="K36" s="121">
        <v>88172.074882000001</v>
      </c>
      <c r="L36" s="121">
        <v>5401929.4702000003</v>
      </c>
      <c r="N36" s="97">
        <f t="shared" si="2"/>
        <v>0.10582956185113503</v>
      </c>
      <c r="O36" s="97"/>
      <c r="P36" s="129">
        <v>5036093.4707000004</v>
      </c>
      <c r="Q36" s="129">
        <f t="shared" si="0"/>
        <v>365836</v>
      </c>
      <c r="R36" s="130">
        <f t="shared" si="3"/>
        <v>5.0000008195638657E-4</v>
      </c>
      <c r="S36" s="7"/>
      <c r="T36" s="101">
        <v>244135</v>
      </c>
      <c r="U36" s="102">
        <v>7221</v>
      </c>
      <c r="V36" s="102">
        <v>18162</v>
      </c>
      <c r="W36" s="107"/>
      <c r="X36" s="106">
        <v>107638</v>
      </c>
      <c r="Y36" s="117">
        <v>11320</v>
      </c>
      <c r="Z36" s="98">
        <v>0</v>
      </c>
      <c r="AA36" s="98">
        <f t="shared" si="4"/>
        <v>11320</v>
      </c>
      <c r="AB36" s="63" t="str">
        <f t="shared" si="5"/>
        <v>%let mcpr1990=11320; %let mcprd1990=0;</v>
      </c>
    </row>
    <row r="37" spans="1:28" x14ac:dyDescent="0.3">
      <c r="A37" s="63">
        <v>1991</v>
      </c>
      <c r="B37" s="63">
        <v>19</v>
      </c>
      <c r="C37" s="63">
        <v>28</v>
      </c>
      <c r="D37" s="63">
        <v>2</v>
      </c>
      <c r="E37" s="121">
        <v>3774032.0233999998</v>
      </c>
      <c r="F37" s="121">
        <v>566935.80732000002</v>
      </c>
      <c r="G37" s="121">
        <v>680754.48577000003</v>
      </c>
      <c r="H37" s="121">
        <v>149197.34881</v>
      </c>
      <c r="I37" s="121">
        <v>204001.08942999999</v>
      </c>
      <c r="J37" s="121">
        <v>131762.68599999999</v>
      </c>
      <c r="K37" s="121">
        <v>83496.792436000003</v>
      </c>
      <c r="L37" s="121">
        <v>5590180.2330999998</v>
      </c>
      <c r="N37" s="97">
        <f t="shared" si="2"/>
        <v>0.10168865635317186</v>
      </c>
      <c r="O37" s="97"/>
      <c r="P37" s="129">
        <v>5186123.2330999998</v>
      </c>
      <c r="Q37" s="129">
        <f t="shared" si="0"/>
        <v>404057</v>
      </c>
      <c r="R37" s="130">
        <f t="shared" si="3"/>
        <v>0</v>
      </c>
      <c r="S37" s="7"/>
      <c r="T37" s="101">
        <v>264204</v>
      </c>
      <c r="U37" s="102">
        <v>7513</v>
      </c>
      <c r="V37" s="102">
        <v>26787</v>
      </c>
      <c r="W37" s="107"/>
      <c r="X37" s="106">
        <v>117487</v>
      </c>
      <c r="Y37" s="117">
        <v>11934</v>
      </c>
      <c r="Z37" s="98">
        <v>0</v>
      </c>
      <c r="AA37" s="98">
        <f t="shared" si="4"/>
        <v>11934</v>
      </c>
      <c r="AB37" s="63" t="str">
        <f t="shared" si="5"/>
        <v>%let mcpr1991=11934; %let mcprd1991=0;</v>
      </c>
    </row>
    <row r="38" spans="1:28" x14ac:dyDescent="0.3">
      <c r="A38" s="63">
        <v>1992</v>
      </c>
      <c r="B38" s="63">
        <v>19</v>
      </c>
      <c r="C38" s="63">
        <v>28</v>
      </c>
      <c r="D38" s="63">
        <v>2</v>
      </c>
      <c r="E38" s="121">
        <v>3970299.1390999998</v>
      </c>
      <c r="F38" s="121">
        <v>603296.57403999998</v>
      </c>
      <c r="G38" s="121">
        <v>732766.74471</v>
      </c>
      <c r="H38" s="121">
        <v>161727.66084</v>
      </c>
      <c r="I38" s="121">
        <v>225861.99111999999</v>
      </c>
      <c r="J38" s="121">
        <v>151599.4357</v>
      </c>
      <c r="K38" s="121">
        <v>101852.41133</v>
      </c>
      <c r="L38" s="121">
        <v>5947403.9568999996</v>
      </c>
      <c r="N38" s="97">
        <f t="shared" si="2"/>
        <v>0.10778509474647049</v>
      </c>
      <c r="O38" s="97"/>
      <c r="P38" s="129">
        <v>5499747.9568999996</v>
      </c>
      <c r="Q38" s="129">
        <f t="shared" si="0"/>
        <v>447656</v>
      </c>
      <c r="R38" s="130">
        <f t="shared" si="3"/>
        <v>0</v>
      </c>
      <c r="S38" s="7"/>
      <c r="T38" s="101">
        <v>281776</v>
      </c>
      <c r="U38" s="102">
        <v>7744</v>
      </c>
      <c r="V38" s="102">
        <v>39617</v>
      </c>
      <c r="W38" s="107"/>
      <c r="X38" s="106">
        <v>132596</v>
      </c>
      <c r="Y38" s="117">
        <v>14077</v>
      </c>
      <c r="Z38" s="98">
        <v>0</v>
      </c>
      <c r="AA38" s="98">
        <f t="shared" si="4"/>
        <v>14077</v>
      </c>
      <c r="AB38" s="63" t="str">
        <f t="shared" si="5"/>
        <v>%let mcpr1992=14077; %let mcprd1992=0;</v>
      </c>
    </row>
    <row r="39" spans="1:28" x14ac:dyDescent="0.3">
      <c r="A39" s="63">
        <v>1993</v>
      </c>
      <c r="B39" s="63">
        <v>19</v>
      </c>
      <c r="C39" s="63">
        <v>28</v>
      </c>
      <c r="D39" s="63">
        <v>2</v>
      </c>
      <c r="E39" s="121">
        <v>4186660.1094999998</v>
      </c>
      <c r="F39" s="121">
        <v>633109.21744000004</v>
      </c>
      <c r="G39" s="121">
        <v>774232.89164000005</v>
      </c>
      <c r="H39" s="121">
        <v>166810.60206999999</v>
      </c>
      <c r="I39" s="121">
        <v>225345.95256999999</v>
      </c>
      <c r="J39" s="121">
        <v>146116.7746</v>
      </c>
      <c r="K39" s="121">
        <v>95708.145718999993</v>
      </c>
      <c r="L39" s="121">
        <v>6227983.6935999999</v>
      </c>
      <c r="N39" s="97">
        <f t="shared" si="2"/>
        <v>0.10179562217070222</v>
      </c>
      <c r="O39" s="97"/>
      <c r="P39" s="129">
        <v>5754783.6939000003</v>
      </c>
      <c r="Q39" s="129">
        <f t="shared" si="0"/>
        <v>473200</v>
      </c>
      <c r="R39" s="130">
        <f t="shared" si="3"/>
        <v>3.0000042170286179E-4</v>
      </c>
      <c r="S39" s="7"/>
      <c r="T39" s="101">
        <v>297935</v>
      </c>
      <c r="U39" s="102">
        <v>7825</v>
      </c>
      <c r="V39" s="102">
        <v>34848</v>
      </c>
      <c r="W39" s="107"/>
      <c r="X39" s="106">
        <v>146785</v>
      </c>
      <c r="Y39" s="117">
        <v>14193</v>
      </c>
      <c r="Z39" s="98">
        <v>0</v>
      </c>
      <c r="AA39" s="98">
        <f t="shared" si="4"/>
        <v>14193</v>
      </c>
      <c r="AB39" s="63" t="str">
        <f t="shared" si="5"/>
        <v>%let mcpr1993=14193; %let mcprd1993=0;</v>
      </c>
    </row>
    <row r="40" spans="1:28" x14ac:dyDescent="0.3">
      <c r="A40" s="63">
        <v>1994</v>
      </c>
      <c r="B40" s="63">
        <v>19</v>
      </c>
      <c r="C40" s="63">
        <v>28</v>
      </c>
      <c r="D40" s="63">
        <v>2</v>
      </c>
      <c r="E40" s="121">
        <v>4470662.6469000001</v>
      </c>
      <c r="F40" s="121">
        <v>668222.17903</v>
      </c>
      <c r="G40" s="121">
        <v>816887.82793999999</v>
      </c>
      <c r="H40" s="121">
        <v>178634.61898</v>
      </c>
      <c r="I40" s="121">
        <v>238751.46059999999</v>
      </c>
      <c r="J40" s="121">
        <v>156027.45409000001</v>
      </c>
      <c r="K40" s="121">
        <v>102144.5827</v>
      </c>
      <c r="L40" s="121">
        <v>6631330.7702000001</v>
      </c>
      <c r="N40" s="97">
        <f t="shared" si="2"/>
        <v>0.10187368716485022</v>
      </c>
      <c r="O40" s="97"/>
      <c r="P40" s="129">
        <v>6140229.7707000002</v>
      </c>
      <c r="Q40" s="129">
        <f t="shared" si="0"/>
        <v>491101</v>
      </c>
      <c r="R40" s="130">
        <f t="shared" si="3"/>
        <v>5.0000008195638657E-4</v>
      </c>
      <c r="S40" s="7"/>
      <c r="T40" s="101">
        <v>312161</v>
      </c>
      <c r="U40" s="102">
        <v>7961</v>
      </c>
      <c r="V40" s="102">
        <v>23942</v>
      </c>
      <c r="W40" s="107"/>
      <c r="X40" s="106">
        <v>164423</v>
      </c>
      <c r="Y40" s="117">
        <v>17386</v>
      </c>
      <c r="Z40" s="98">
        <v>0</v>
      </c>
      <c r="AA40" s="98">
        <f t="shared" si="4"/>
        <v>17386</v>
      </c>
      <c r="AB40" s="63" t="str">
        <f t="shared" si="5"/>
        <v>%let mcpr1994=17386; %let mcprd1994=0;</v>
      </c>
    </row>
    <row r="41" spans="1:28" x14ac:dyDescent="0.3">
      <c r="A41" s="63">
        <v>1995</v>
      </c>
      <c r="B41" s="63">
        <v>19</v>
      </c>
      <c r="C41" s="63">
        <v>28</v>
      </c>
      <c r="D41" s="63">
        <v>2</v>
      </c>
      <c r="E41" s="121">
        <v>4677790.9627999999</v>
      </c>
      <c r="F41" s="121">
        <v>706533.70386000001</v>
      </c>
      <c r="G41" s="121">
        <v>864372.73260999995</v>
      </c>
      <c r="H41" s="121">
        <v>191715.48410999999</v>
      </c>
      <c r="I41" s="121">
        <v>266318.2157</v>
      </c>
      <c r="J41" s="121">
        <v>176177.06537999999</v>
      </c>
      <c r="K41" s="121">
        <v>115505.31614</v>
      </c>
      <c r="L41" s="121">
        <v>6998413.4806000004</v>
      </c>
      <c r="N41" s="97">
        <f t="shared" si="2"/>
        <v>0.1071265771032614</v>
      </c>
      <c r="O41" s="97"/>
      <c r="P41" s="129">
        <v>6479476.4807000002</v>
      </c>
      <c r="Q41" s="129">
        <f t="shared" si="0"/>
        <v>518937</v>
      </c>
      <c r="R41" s="130">
        <f t="shared" si="3"/>
        <v>9.999983012676239E-5</v>
      </c>
      <c r="S41" s="7"/>
      <c r="T41" s="101">
        <v>327675</v>
      </c>
      <c r="U41" s="102">
        <v>8025</v>
      </c>
      <c r="V41" s="102">
        <v>21734</v>
      </c>
      <c r="W41" s="107"/>
      <c r="X41" s="106">
        <v>181220</v>
      </c>
      <c r="Y41" s="117">
        <v>19717</v>
      </c>
      <c r="Z41" s="98">
        <v>0</v>
      </c>
      <c r="AA41" s="98">
        <f t="shared" si="4"/>
        <v>19717</v>
      </c>
      <c r="AB41" s="63" t="str">
        <f t="shared" si="5"/>
        <v>%let mcpr1995=19717; %let mcprd1995=0;</v>
      </c>
    </row>
    <row r="42" spans="1:28" x14ac:dyDescent="0.3">
      <c r="A42" s="63">
        <v>1996</v>
      </c>
      <c r="B42" s="63">
        <v>19</v>
      </c>
      <c r="C42" s="63">
        <v>28</v>
      </c>
      <c r="D42" s="63">
        <v>2</v>
      </c>
      <c r="E42" s="121">
        <v>4935749.9150999999</v>
      </c>
      <c r="F42" s="121">
        <v>752879.02567</v>
      </c>
      <c r="G42" s="121">
        <v>930610.57756999996</v>
      </c>
      <c r="H42" s="121">
        <v>211100.91644</v>
      </c>
      <c r="I42" s="121">
        <v>292414.78853999998</v>
      </c>
      <c r="J42" s="121">
        <v>195011.8812</v>
      </c>
      <c r="K42" s="121">
        <v>130099.11382</v>
      </c>
      <c r="L42" s="121">
        <v>7447866.2183999997</v>
      </c>
      <c r="N42" s="97">
        <f t="shared" si="2"/>
        <v>0.111256925903539</v>
      </c>
      <c r="O42" s="97"/>
      <c r="P42" s="129">
        <v>6899395.2185000004</v>
      </c>
      <c r="Q42" s="129">
        <f t="shared" si="0"/>
        <v>548471</v>
      </c>
      <c r="R42" s="130">
        <f t="shared" si="3"/>
        <v>1.0000076144933701E-4</v>
      </c>
      <c r="S42" s="7"/>
      <c r="T42" s="101">
        <v>342005</v>
      </c>
      <c r="U42" s="102">
        <v>8087</v>
      </c>
      <c r="V42" s="102">
        <v>22274</v>
      </c>
      <c r="W42" s="107"/>
      <c r="X42" s="106">
        <v>194868</v>
      </c>
      <c r="Y42" s="117">
        <v>18763</v>
      </c>
      <c r="Z42" s="98">
        <v>0</v>
      </c>
      <c r="AA42" s="98">
        <f t="shared" si="4"/>
        <v>18763</v>
      </c>
      <c r="AB42" s="63" t="str">
        <f t="shared" si="5"/>
        <v>%let mcpr1996=18763; %let mcprd1996=0;</v>
      </c>
    </row>
    <row r="43" spans="1:28" x14ac:dyDescent="0.3">
      <c r="A43" s="63">
        <v>1997</v>
      </c>
      <c r="B43" s="63">
        <v>19</v>
      </c>
      <c r="C43" s="63">
        <v>28</v>
      </c>
      <c r="D43" s="63">
        <v>2</v>
      </c>
      <c r="E43" s="121">
        <v>5225931.2071000002</v>
      </c>
      <c r="F43" s="121">
        <v>800019.22536000004</v>
      </c>
      <c r="G43" s="121">
        <v>1001178.0116</v>
      </c>
      <c r="H43" s="121">
        <v>227334.10462</v>
      </c>
      <c r="I43" s="121">
        <v>323864.34948999999</v>
      </c>
      <c r="J43" s="121">
        <v>224536.57699</v>
      </c>
      <c r="K43" s="121">
        <v>150028.5214</v>
      </c>
      <c r="L43" s="121">
        <v>7952891.9965000004</v>
      </c>
      <c r="N43" s="97">
        <f t="shared" si="2"/>
        <v>0.11640590025709145</v>
      </c>
      <c r="O43" s="97"/>
      <c r="P43" s="129">
        <v>7380370.9965000004</v>
      </c>
      <c r="Q43" s="129">
        <f t="shared" si="0"/>
        <v>572521</v>
      </c>
      <c r="R43" s="130">
        <f t="shared" si="3"/>
        <v>0</v>
      </c>
      <c r="S43" s="7"/>
      <c r="T43" s="101">
        <v>356592</v>
      </c>
      <c r="U43" s="102">
        <v>8198</v>
      </c>
      <c r="V43" s="102">
        <v>20103</v>
      </c>
      <c r="W43" s="107"/>
      <c r="X43" s="106">
        <v>206917</v>
      </c>
      <c r="Y43" s="117">
        <v>19289</v>
      </c>
      <c r="Z43" s="98">
        <v>0</v>
      </c>
      <c r="AA43" s="98">
        <f t="shared" si="4"/>
        <v>19289</v>
      </c>
      <c r="AB43" s="63" t="str">
        <f t="shared" si="5"/>
        <v>%let mcpr1997=19289; %let mcprd1997=0;</v>
      </c>
    </row>
    <row r="44" spans="1:28" x14ac:dyDescent="0.3">
      <c r="A44" s="63">
        <v>1998</v>
      </c>
      <c r="B44" s="63">
        <v>19</v>
      </c>
      <c r="C44" s="63">
        <v>28</v>
      </c>
      <c r="D44" s="63">
        <v>2</v>
      </c>
      <c r="E44" s="121">
        <v>5531432.7659999998</v>
      </c>
      <c r="F44" s="121">
        <v>849271.01315999997</v>
      </c>
      <c r="G44" s="121">
        <v>1060937.71</v>
      </c>
      <c r="H44" s="121">
        <v>242842.71393</v>
      </c>
      <c r="I44" s="121">
        <v>346310.82945999998</v>
      </c>
      <c r="J44" s="121">
        <v>245260.25201</v>
      </c>
      <c r="K44" s="121">
        <v>162951.00648000001</v>
      </c>
      <c r="L44" s="121">
        <v>8439006.2910999991</v>
      </c>
      <c r="N44" s="97">
        <f t="shared" si="2"/>
        <v>0.11818509993668892</v>
      </c>
      <c r="O44" s="97"/>
      <c r="P44" s="129">
        <v>7857277.2905000001</v>
      </c>
      <c r="Q44" s="129">
        <f t="shared" si="0"/>
        <v>581729</v>
      </c>
      <c r="R44" s="130">
        <f t="shared" si="3"/>
        <v>-5.9999898076057434E-4</v>
      </c>
      <c r="S44" s="7"/>
      <c r="T44" s="101">
        <v>369182</v>
      </c>
      <c r="U44" s="102">
        <v>8229</v>
      </c>
      <c r="V44" s="102">
        <v>19693</v>
      </c>
      <c r="W44" s="107"/>
      <c r="X44" s="106">
        <v>205558</v>
      </c>
      <c r="Y44" s="117">
        <v>20933</v>
      </c>
      <c r="Z44" s="98">
        <v>0</v>
      </c>
      <c r="AA44" s="98">
        <f t="shared" si="4"/>
        <v>20933</v>
      </c>
      <c r="AB44" s="63" t="str">
        <f t="shared" ref="AB44:AB63" si="6">CONCATENATE("%let mcpr",A44,"=",ROUND(Y44,0),"; %let mcprd",A44,"=",ROUND(Z44,0),";")</f>
        <v>%let mcpr1998=20933; %let mcprd1998=0;</v>
      </c>
    </row>
    <row r="45" spans="1:28" x14ac:dyDescent="0.3">
      <c r="A45" s="63">
        <v>1999</v>
      </c>
      <c r="B45" s="63">
        <v>19</v>
      </c>
      <c r="C45" s="63">
        <v>28</v>
      </c>
      <c r="D45" s="63">
        <v>2</v>
      </c>
      <c r="E45" s="121">
        <v>5821560.8202</v>
      </c>
      <c r="F45" s="121">
        <v>886891.51922000002</v>
      </c>
      <c r="G45" s="121">
        <v>1113004.8101999999</v>
      </c>
      <c r="H45" s="121">
        <v>261829.23217</v>
      </c>
      <c r="I45" s="121">
        <v>382302.92661000002</v>
      </c>
      <c r="J45" s="121">
        <v>272762.73718</v>
      </c>
      <c r="K45" s="121">
        <v>184394.05385</v>
      </c>
      <c r="L45" s="121">
        <v>8922746.0995000005</v>
      </c>
      <c r="N45" s="97">
        <f t="shared" si="2"/>
        <v>0.12342488932546367</v>
      </c>
      <c r="O45" s="97"/>
      <c r="P45" s="129">
        <v>8324398.0987</v>
      </c>
      <c r="Q45" s="129">
        <f t="shared" si="0"/>
        <v>598348</v>
      </c>
      <c r="R45" s="130">
        <f t="shared" si="3"/>
        <v>-8.0000050365924835E-4</v>
      </c>
      <c r="S45" s="7"/>
      <c r="T45" s="101">
        <v>379864</v>
      </c>
      <c r="U45" s="102">
        <v>8206</v>
      </c>
      <c r="V45" s="102">
        <v>20509</v>
      </c>
      <c r="W45" s="107"/>
      <c r="X45" s="106">
        <v>208736</v>
      </c>
      <c r="Y45" s="117">
        <v>18967</v>
      </c>
      <c r="Z45" s="98">
        <v>0</v>
      </c>
      <c r="AA45" s="98">
        <f t="shared" si="4"/>
        <v>18967</v>
      </c>
      <c r="AB45" s="63" t="str">
        <f t="shared" si="6"/>
        <v>%let mcpr1999=18967; %let mcprd1999=0;</v>
      </c>
    </row>
    <row r="46" spans="1:28" x14ac:dyDescent="0.3">
      <c r="A46" s="63">
        <v>2000</v>
      </c>
      <c r="B46" s="63">
        <v>19</v>
      </c>
      <c r="C46" s="63">
        <v>28</v>
      </c>
      <c r="D46" s="63">
        <v>2</v>
      </c>
      <c r="E46" s="121">
        <v>6152773.0508000003</v>
      </c>
      <c r="F46" s="121">
        <v>952330.83103</v>
      </c>
      <c r="G46" s="121">
        <v>1202723.3344000001</v>
      </c>
      <c r="H46" s="121">
        <v>288280.61355000001</v>
      </c>
      <c r="I46" s="121">
        <v>421020.50076000002</v>
      </c>
      <c r="J46" s="121">
        <v>304870.81040000002</v>
      </c>
      <c r="K46" s="121">
        <v>213983.04993000001</v>
      </c>
      <c r="L46" s="121">
        <v>9535982.1908</v>
      </c>
      <c r="N46" s="97">
        <f t="shared" si="2"/>
        <v>0.12879165984861879</v>
      </c>
      <c r="O46" s="97"/>
      <c r="P46" s="129">
        <v>8907019.1907000002</v>
      </c>
      <c r="Q46" s="129">
        <f t="shared" si="0"/>
        <v>628963</v>
      </c>
      <c r="R46" s="130">
        <f t="shared" si="3"/>
        <v>-9.999983012676239E-5</v>
      </c>
      <c r="S46" s="7"/>
      <c r="T46" s="101">
        <v>401393</v>
      </c>
      <c r="U46" s="102">
        <v>8267</v>
      </c>
      <c r="V46" s="102">
        <v>20741</v>
      </c>
      <c r="W46" s="107"/>
      <c r="X46" s="106">
        <v>219117</v>
      </c>
      <c r="Y46" s="117">
        <v>20555</v>
      </c>
      <c r="Z46" s="98">
        <v>0</v>
      </c>
      <c r="AA46" s="98">
        <f t="shared" si="4"/>
        <v>20555</v>
      </c>
      <c r="AB46" s="63" t="str">
        <f t="shared" si="6"/>
        <v>%let mcpr2000=20555; %let mcprd2000=0;</v>
      </c>
    </row>
    <row r="47" spans="1:28" x14ac:dyDescent="0.3">
      <c r="A47" s="63">
        <v>2001</v>
      </c>
      <c r="B47" s="63">
        <v>19</v>
      </c>
      <c r="C47" s="63">
        <v>28</v>
      </c>
      <c r="D47" s="63">
        <v>2</v>
      </c>
      <c r="E47" s="121">
        <v>6445198.3225999996</v>
      </c>
      <c r="F47" s="121">
        <v>1001997.7487</v>
      </c>
      <c r="G47" s="121">
        <v>1241507.6355000001</v>
      </c>
      <c r="H47" s="121">
        <v>291281.79994</v>
      </c>
      <c r="I47" s="121">
        <v>417762.73259000003</v>
      </c>
      <c r="J47" s="121">
        <v>284866.00021000003</v>
      </c>
      <c r="K47" s="121">
        <v>187229.00472</v>
      </c>
      <c r="L47" s="121">
        <v>9869843.2442000005</v>
      </c>
      <c r="N47" s="97">
        <f t="shared" si="2"/>
        <v>0.11967155994641505</v>
      </c>
      <c r="O47" s="97"/>
      <c r="P47" s="129">
        <v>9184632.2443000004</v>
      </c>
      <c r="Q47" s="129">
        <f t="shared" si="0"/>
        <v>685211</v>
      </c>
      <c r="R47" s="130">
        <f t="shared" si="3"/>
        <v>9.999983012676239E-5</v>
      </c>
      <c r="S47" s="7"/>
      <c r="T47" s="101">
        <v>425084</v>
      </c>
      <c r="U47" s="102">
        <v>8412</v>
      </c>
      <c r="V47" s="102">
        <v>31899</v>
      </c>
      <c r="W47" s="107"/>
      <c r="X47" s="106">
        <v>242580</v>
      </c>
      <c r="Y47" s="117">
        <v>22764</v>
      </c>
      <c r="Z47" s="98">
        <v>0</v>
      </c>
      <c r="AA47" s="98">
        <f t="shared" si="4"/>
        <v>22764</v>
      </c>
      <c r="AB47" s="63" t="str">
        <f t="shared" si="6"/>
        <v>%let mcpr2001=22764; %let mcprd2001=0;</v>
      </c>
    </row>
    <row r="48" spans="1:28" x14ac:dyDescent="0.3">
      <c r="A48" s="63">
        <v>2002</v>
      </c>
      <c r="B48" s="63">
        <v>19</v>
      </c>
      <c r="C48" s="63">
        <v>28</v>
      </c>
      <c r="D48" s="63">
        <v>2</v>
      </c>
      <c r="E48" s="121">
        <v>6706310.8240999999</v>
      </c>
      <c r="F48" s="121">
        <v>1038803.0734</v>
      </c>
      <c r="G48" s="121">
        <v>1283515.0893999999</v>
      </c>
      <c r="H48" s="121">
        <v>293640.32790999999</v>
      </c>
      <c r="I48" s="121">
        <v>409841.58984999999</v>
      </c>
      <c r="J48" s="121">
        <v>271208.07036999997</v>
      </c>
      <c r="K48" s="121">
        <v>176715.71758</v>
      </c>
      <c r="L48" s="121">
        <v>10180034.693</v>
      </c>
      <c r="N48" s="97">
        <f t="shared" si="2"/>
        <v>0.11310430076448855</v>
      </c>
      <c r="O48" s="97"/>
      <c r="P48" s="129">
        <v>9436821.6920999996</v>
      </c>
      <c r="Q48" s="129">
        <f t="shared" si="0"/>
        <v>743213</v>
      </c>
      <c r="R48" s="130">
        <f t="shared" si="3"/>
        <v>-9.0000033378601074E-4</v>
      </c>
      <c r="S48" s="7"/>
      <c r="T48" s="101">
        <v>446909</v>
      </c>
      <c r="U48" s="102">
        <v>8700</v>
      </c>
      <c r="V48" s="102">
        <v>53481</v>
      </c>
      <c r="W48" s="107"/>
      <c r="X48" s="106">
        <v>259189</v>
      </c>
      <c r="Y48" s="117">
        <v>25066</v>
      </c>
      <c r="Z48" s="98">
        <v>0</v>
      </c>
      <c r="AA48" s="98">
        <f t="shared" si="4"/>
        <v>25066</v>
      </c>
      <c r="AB48" s="63" t="str">
        <f t="shared" si="6"/>
        <v>%let mcpr2002=25066; %let mcprd2002=0;</v>
      </c>
    </row>
    <row r="49" spans="1:29" x14ac:dyDescent="0.3">
      <c r="A49" s="63">
        <v>2003</v>
      </c>
      <c r="B49" s="63">
        <v>19</v>
      </c>
      <c r="C49" s="63">
        <v>28</v>
      </c>
      <c r="D49" s="63">
        <v>2</v>
      </c>
      <c r="E49" s="121">
        <v>6960716.1042999998</v>
      </c>
      <c r="F49" s="121">
        <v>1095193.8003</v>
      </c>
      <c r="G49" s="121">
        <v>1349021.2799</v>
      </c>
      <c r="H49" s="121">
        <v>306695.82704</v>
      </c>
      <c r="I49" s="121">
        <v>432748.42343000002</v>
      </c>
      <c r="J49" s="121">
        <v>291148.12802</v>
      </c>
      <c r="K49" s="121">
        <v>203556.25876</v>
      </c>
      <c r="L49" s="121">
        <v>10639079.822000001</v>
      </c>
      <c r="N49" s="97">
        <f t="shared" si="2"/>
        <v>0.11600144541616919</v>
      </c>
      <c r="O49" s="97"/>
      <c r="P49" s="129">
        <v>9864187.8223000001</v>
      </c>
      <c r="Q49" s="129">
        <f t="shared" si="0"/>
        <v>774892</v>
      </c>
      <c r="R49" s="130">
        <f t="shared" si="3"/>
        <v>2.9999949038028717E-4</v>
      </c>
      <c r="S49" s="7"/>
      <c r="T49" s="101">
        <v>463531</v>
      </c>
      <c r="U49" s="102">
        <v>8854</v>
      </c>
      <c r="V49" s="102">
        <v>53174</v>
      </c>
      <c r="W49" s="107"/>
      <c r="X49" s="106">
        <v>276735</v>
      </c>
      <c r="Y49" s="117">
        <v>27402</v>
      </c>
      <c r="Z49" s="98">
        <v>0</v>
      </c>
      <c r="AA49" s="98">
        <f t="shared" si="4"/>
        <v>27402</v>
      </c>
      <c r="AB49" s="63" t="str">
        <f t="shared" si="6"/>
        <v>%let mcpr2003=27402; %let mcprd2003=0;</v>
      </c>
    </row>
    <row r="50" spans="1:29" x14ac:dyDescent="0.3">
      <c r="A50" s="63">
        <v>2004</v>
      </c>
      <c r="B50" s="63">
        <v>19</v>
      </c>
      <c r="C50" s="63">
        <v>28</v>
      </c>
      <c r="D50" s="63">
        <v>2</v>
      </c>
      <c r="E50" s="121">
        <v>7327240.6193000004</v>
      </c>
      <c r="F50" s="121">
        <v>1159063.1867</v>
      </c>
      <c r="G50" s="121">
        <v>1447084.3766999999</v>
      </c>
      <c r="H50" s="121">
        <v>336002.70571000001</v>
      </c>
      <c r="I50" s="121">
        <v>477674.12310999999</v>
      </c>
      <c r="J50" s="121">
        <v>340526.12411999999</v>
      </c>
      <c r="K50" s="121">
        <v>257261.56041999999</v>
      </c>
      <c r="L50" s="121">
        <v>11344852.696</v>
      </c>
      <c r="N50" s="97">
        <f t="shared" si="2"/>
        <v>0.12441452975917951</v>
      </c>
      <c r="O50" s="97"/>
      <c r="P50" s="129">
        <v>10540945.696</v>
      </c>
      <c r="Q50" s="129">
        <f t="shared" si="0"/>
        <v>803907</v>
      </c>
      <c r="R50" s="130">
        <f t="shared" si="3"/>
        <v>0</v>
      </c>
      <c r="S50" s="7"/>
      <c r="T50" s="101">
        <v>485512</v>
      </c>
      <c r="U50" s="102">
        <v>9009</v>
      </c>
      <c r="V50" s="102">
        <v>36424</v>
      </c>
      <c r="W50" s="107"/>
      <c r="X50" s="106">
        <v>304397</v>
      </c>
      <c r="Y50" s="117">
        <v>31435</v>
      </c>
      <c r="Z50" s="98">
        <v>0</v>
      </c>
      <c r="AA50" s="98">
        <f t="shared" si="4"/>
        <v>31435</v>
      </c>
      <c r="AB50" s="63" t="str">
        <f t="shared" si="6"/>
        <v>%let mcpr2004=31435; %let mcprd2004=0;</v>
      </c>
    </row>
    <row r="51" spans="1:29" x14ac:dyDescent="0.3">
      <c r="A51" s="63">
        <v>2005</v>
      </c>
      <c r="B51" s="63">
        <v>19</v>
      </c>
      <c r="C51" s="63">
        <v>28</v>
      </c>
      <c r="D51" s="63">
        <v>2</v>
      </c>
      <c r="E51" s="121">
        <v>7717514.6891999999</v>
      </c>
      <c r="F51" s="121">
        <v>1215860.8832</v>
      </c>
      <c r="G51" s="121">
        <v>1540707.5327000001</v>
      </c>
      <c r="H51" s="121">
        <v>363228.03905000002</v>
      </c>
      <c r="I51" s="121">
        <v>539296.24488000001</v>
      </c>
      <c r="J51" s="121">
        <v>399872.12310999999</v>
      </c>
      <c r="K51" s="121">
        <v>311662.18014999997</v>
      </c>
      <c r="L51" s="121">
        <v>12088141.692</v>
      </c>
      <c r="N51" s="97">
        <f t="shared" si="2"/>
        <v>0.13352412871353031</v>
      </c>
      <c r="O51" s="97"/>
      <c r="P51" s="129">
        <v>11239819.692</v>
      </c>
      <c r="Q51" s="129">
        <f t="shared" si="0"/>
        <v>848322</v>
      </c>
      <c r="R51" s="130">
        <f t="shared" si="3"/>
        <v>0</v>
      </c>
      <c r="S51" s="7"/>
      <c r="T51" s="101">
        <v>512728</v>
      </c>
      <c r="U51" s="102">
        <v>9194</v>
      </c>
      <c r="V51" s="102">
        <v>31774</v>
      </c>
      <c r="W51" s="107"/>
      <c r="X51" s="106">
        <v>332161</v>
      </c>
      <c r="Y51" s="117">
        <v>37535</v>
      </c>
      <c r="Z51" s="98">
        <v>0</v>
      </c>
      <c r="AA51" s="98">
        <f t="shared" si="4"/>
        <v>37535</v>
      </c>
      <c r="AB51" s="63" t="str">
        <f t="shared" si="6"/>
        <v>%let mcpr2005=37535; %let mcprd2005=0;</v>
      </c>
    </row>
    <row r="52" spans="1:29" x14ac:dyDescent="0.3">
      <c r="A52" s="63">
        <v>2006</v>
      </c>
      <c r="B52" s="63">
        <v>19</v>
      </c>
      <c r="C52" s="63">
        <v>28</v>
      </c>
      <c r="D52" s="63">
        <v>2</v>
      </c>
      <c r="E52" s="121">
        <v>8201511.2690000003</v>
      </c>
      <c r="F52" s="121">
        <v>1305341.1710000001</v>
      </c>
      <c r="G52" s="121">
        <v>1654064.0282999999</v>
      </c>
      <c r="H52" s="121">
        <v>400219.28367999999</v>
      </c>
      <c r="I52" s="121">
        <v>598129.24612999998</v>
      </c>
      <c r="J52" s="121">
        <v>447598.85525000002</v>
      </c>
      <c r="K52" s="121">
        <v>334715.33247999998</v>
      </c>
      <c r="L52" s="121">
        <v>12941579.186000001</v>
      </c>
      <c r="N52" s="97">
        <f t="shared" si="2"/>
        <v>0.13759238281107869</v>
      </c>
      <c r="O52" s="97"/>
      <c r="P52" s="129">
        <v>12004751.186000001</v>
      </c>
      <c r="Q52" s="129">
        <f t="shared" si="0"/>
        <v>936828</v>
      </c>
      <c r="R52" s="130">
        <f t="shared" si="3"/>
        <v>0</v>
      </c>
      <c r="S52" s="7"/>
      <c r="T52" s="101">
        <v>544096</v>
      </c>
      <c r="U52" s="102">
        <v>9519</v>
      </c>
      <c r="V52" s="102">
        <v>30367</v>
      </c>
      <c r="W52" s="107"/>
      <c r="X52" s="106">
        <v>399183</v>
      </c>
      <c r="Y52" s="117">
        <v>42853</v>
      </c>
      <c r="Z52" s="117">
        <v>3484</v>
      </c>
      <c r="AA52" s="98">
        <f t="shared" si="4"/>
        <v>46337</v>
      </c>
      <c r="AB52" s="63" t="str">
        <f t="shared" si="6"/>
        <v>%let mcpr2006=42853; %let mcprd2006=3484;</v>
      </c>
    </row>
    <row r="53" spans="1:29" x14ac:dyDescent="0.3">
      <c r="A53" s="63">
        <v>2007</v>
      </c>
      <c r="B53" s="63">
        <v>19</v>
      </c>
      <c r="C53" s="63">
        <v>28</v>
      </c>
      <c r="D53" s="63">
        <v>2</v>
      </c>
      <c r="E53" s="121">
        <v>8481290.7236000001</v>
      </c>
      <c r="F53" s="121">
        <v>1328220.2165000001</v>
      </c>
      <c r="G53" s="121">
        <v>1689594.46</v>
      </c>
      <c r="H53" s="121">
        <v>411406.59123000002</v>
      </c>
      <c r="I53" s="121">
        <v>610767.33840000001</v>
      </c>
      <c r="J53" s="121">
        <v>450685.45162000001</v>
      </c>
      <c r="K53" s="121">
        <v>345814.44550999999</v>
      </c>
      <c r="L53" s="121">
        <v>13317779.227</v>
      </c>
      <c r="N53" s="97">
        <f t="shared" si="2"/>
        <v>0.1365598419797262</v>
      </c>
      <c r="O53" s="97"/>
      <c r="P53" s="129">
        <v>12321374.226</v>
      </c>
      <c r="Q53" s="129">
        <f t="shared" si="0"/>
        <v>996405</v>
      </c>
      <c r="R53" s="130">
        <f t="shared" si="3"/>
        <v>-1.0000001639127731E-3</v>
      </c>
      <c r="S53" s="7"/>
      <c r="T53" s="101">
        <v>575653</v>
      </c>
      <c r="U53" s="102">
        <v>9813</v>
      </c>
      <c r="V53" s="102">
        <v>32739</v>
      </c>
      <c r="W53" s="107"/>
      <c r="X53" s="106">
        <v>429044</v>
      </c>
      <c r="Y53" s="117">
        <v>46773</v>
      </c>
      <c r="Z53" s="117">
        <v>4071</v>
      </c>
      <c r="AA53" s="98">
        <f t="shared" si="4"/>
        <v>50844</v>
      </c>
      <c r="AB53" s="63" t="str">
        <f t="shared" si="6"/>
        <v>%let mcpr2007=46773; %let mcprd2007=4071;</v>
      </c>
    </row>
    <row r="54" spans="1:29" x14ac:dyDescent="0.3">
      <c r="A54" s="63">
        <v>2008</v>
      </c>
      <c r="B54" s="63">
        <v>19</v>
      </c>
      <c r="C54" s="63">
        <v>28</v>
      </c>
      <c r="D54" s="63">
        <v>2</v>
      </c>
      <c r="E54" s="121">
        <v>8645459.0994000006</v>
      </c>
      <c r="F54" s="121">
        <v>1378047.6953</v>
      </c>
      <c r="G54" s="121">
        <v>1727994.1727</v>
      </c>
      <c r="H54" s="121">
        <v>410076.48525000003</v>
      </c>
      <c r="I54" s="121">
        <v>593643.25023000001</v>
      </c>
      <c r="J54" s="121">
        <v>421892.05154999997</v>
      </c>
      <c r="K54" s="121">
        <v>325132.32669999998</v>
      </c>
      <c r="L54" s="121">
        <v>13502245.081</v>
      </c>
      <c r="N54" s="97">
        <f t="shared" si="2"/>
        <v>0.1296631858796283</v>
      </c>
      <c r="O54" s="97"/>
      <c r="P54" s="129">
        <v>12427821.081</v>
      </c>
      <c r="Q54" s="129">
        <f t="shared" si="0"/>
        <v>1074424</v>
      </c>
      <c r="R54" s="130">
        <f t="shared" si="3"/>
        <v>0</v>
      </c>
      <c r="S54" s="7"/>
      <c r="T54" s="101">
        <v>605542</v>
      </c>
      <c r="U54" s="102">
        <v>10068</v>
      </c>
      <c r="V54" s="102">
        <v>51147</v>
      </c>
      <c r="W54" s="107"/>
      <c r="X54" s="106">
        <v>462929</v>
      </c>
      <c r="Y54" s="117">
        <v>50232</v>
      </c>
      <c r="Z54" s="117">
        <v>5030</v>
      </c>
      <c r="AA54" s="98">
        <f t="shared" si="4"/>
        <v>55262</v>
      </c>
      <c r="AB54" s="63" t="str">
        <f t="shared" si="6"/>
        <v>%let mcpr2008=50232; %let mcprd2008=5030;</v>
      </c>
    </row>
    <row r="55" spans="1:29" x14ac:dyDescent="0.3">
      <c r="A55" s="63">
        <v>2009</v>
      </c>
      <c r="B55" s="63">
        <v>19</v>
      </c>
      <c r="C55" s="63">
        <v>28</v>
      </c>
      <c r="D55" s="63">
        <v>2</v>
      </c>
      <c r="E55" s="121">
        <v>8677133.3212000001</v>
      </c>
      <c r="F55" s="121">
        <v>1381387.5001999999</v>
      </c>
      <c r="G55" s="121">
        <v>1705949.075</v>
      </c>
      <c r="H55" s="121">
        <v>392214.94549999997</v>
      </c>
      <c r="I55" s="121">
        <v>542345.07246000005</v>
      </c>
      <c r="J55" s="121">
        <v>368132.36764999997</v>
      </c>
      <c r="K55" s="121">
        <v>297470.64684</v>
      </c>
      <c r="L55" s="121">
        <v>13364632.929</v>
      </c>
      <c r="N55" s="97">
        <f t="shared" si="2"/>
        <v>0.11973116216142356</v>
      </c>
      <c r="O55" s="97"/>
      <c r="P55" s="129">
        <v>12126078.929</v>
      </c>
      <c r="Q55" s="129">
        <f t="shared" si="0"/>
        <v>1238554</v>
      </c>
      <c r="R55" s="130">
        <f t="shared" si="3"/>
        <v>0</v>
      </c>
      <c r="S55" s="7"/>
      <c r="T55" s="101">
        <v>664470</v>
      </c>
      <c r="U55" s="102">
        <v>10630</v>
      </c>
      <c r="V55" s="102">
        <v>131210</v>
      </c>
      <c r="W55" s="107"/>
      <c r="X55" s="106">
        <v>494614</v>
      </c>
      <c r="Y55" s="117">
        <v>56040</v>
      </c>
      <c r="Z55" s="117">
        <v>6330</v>
      </c>
      <c r="AA55" s="98">
        <f t="shared" si="4"/>
        <v>62370</v>
      </c>
      <c r="AB55" s="63" t="str">
        <f t="shared" si="6"/>
        <v>%let mcpr2009=56040; %let mcprd2009=6330;</v>
      </c>
    </row>
    <row r="56" spans="1:29" x14ac:dyDescent="0.3">
      <c r="A56" s="63">
        <v>2010</v>
      </c>
      <c r="B56" s="63">
        <v>19</v>
      </c>
      <c r="C56" s="63">
        <v>28</v>
      </c>
      <c r="D56" s="63">
        <v>2</v>
      </c>
      <c r="E56" s="121">
        <v>8937086.7565000001</v>
      </c>
      <c r="F56" s="121">
        <v>1443002.6255999999</v>
      </c>
      <c r="G56" s="121">
        <v>1823847.5972</v>
      </c>
      <c r="H56" s="121">
        <v>425341.53104999999</v>
      </c>
      <c r="I56" s="121">
        <v>607946.93602999998</v>
      </c>
      <c r="J56" s="121">
        <v>431094.08085000003</v>
      </c>
      <c r="K56" s="121">
        <v>366336.32939999999</v>
      </c>
      <c r="L56" s="121">
        <v>14034655.857000001</v>
      </c>
      <c r="N56" s="97">
        <f t="shared" si="2"/>
        <v>0.13044273375730125</v>
      </c>
      <c r="O56" s="97"/>
      <c r="P56" s="129">
        <v>12739541.856000001</v>
      </c>
      <c r="Q56" s="129">
        <f t="shared" si="0"/>
        <v>1295114</v>
      </c>
      <c r="R56" s="130">
        <f t="shared" si="3"/>
        <v>-1.0000001639127731E-3</v>
      </c>
      <c r="S56" s="7"/>
      <c r="T56" s="101">
        <v>690174</v>
      </c>
      <c r="U56" s="102">
        <v>10779</v>
      </c>
      <c r="V56" s="102">
        <v>138854</v>
      </c>
      <c r="W56" s="107"/>
      <c r="X56" s="106">
        <v>513820</v>
      </c>
      <c r="Y56" s="117">
        <v>51986</v>
      </c>
      <c r="Z56" s="117">
        <v>6527</v>
      </c>
      <c r="AA56" s="98">
        <f t="shared" si="4"/>
        <v>58513</v>
      </c>
      <c r="AB56" s="63" t="str">
        <f t="shared" si="6"/>
        <v>%let mcpr2010=51986; %let mcprd2010=6527;</v>
      </c>
    </row>
    <row r="57" spans="1:29" x14ac:dyDescent="0.3">
      <c r="A57" s="63">
        <v>2011</v>
      </c>
      <c r="B57" s="63">
        <v>19</v>
      </c>
      <c r="C57" s="63">
        <v>28</v>
      </c>
      <c r="D57" s="63">
        <v>2</v>
      </c>
      <c r="E57" s="121">
        <v>9316552.4827999994</v>
      </c>
      <c r="F57" s="121">
        <v>1535051.541</v>
      </c>
      <c r="G57" s="121">
        <v>1942416.5859000001</v>
      </c>
      <c r="H57" s="121">
        <v>452574.06073000003</v>
      </c>
      <c r="I57" s="121">
        <v>635759.73320999998</v>
      </c>
      <c r="J57" s="121">
        <v>439489.44920999999</v>
      </c>
      <c r="K57" s="121">
        <v>332572.59398000001</v>
      </c>
      <c r="L57" s="121">
        <v>14654416.447000001</v>
      </c>
      <c r="N57" s="97">
        <f t="shared" si="2"/>
        <v>0.1269512057241183</v>
      </c>
      <c r="O57" s="97"/>
      <c r="P57" s="129">
        <v>13352254.447000001</v>
      </c>
      <c r="Q57" s="129">
        <f t="shared" si="0"/>
        <v>1302162</v>
      </c>
      <c r="R57" s="130">
        <f t="shared" si="3"/>
        <v>0</v>
      </c>
      <c r="S57" s="7"/>
      <c r="T57" s="101">
        <v>713261</v>
      </c>
      <c r="U57" s="102">
        <v>10961</v>
      </c>
      <c r="V57" s="102">
        <v>107161</v>
      </c>
      <c r="W57" s="107"/>
      <c r="X57" s="106">
        <v>536007</v>
      </c>
      <c r="Y57" s="117">
        <v>57514</v>
      </c>
      <c r="Z57" s="117">
        <v>7714</v>
      </c>
      <c r="AA57" s="98">
        <f t="shared" si="4"/>
        <v>65228</v>
      </c>
      <c r="AB57" s="63" t="str">
        <f t="shared" si="6"/>
        <v>%let mcpr2011=57514; %let mcprd2011=7714;</v>
      </c>
    </row>
    <row r="58" spans="1:29" x14ac:dyDescent="0.3">
      <c r="A58" s="63">
        <v>2012</v>
      </c>
      <c r="B58" s="63">
        <v>19</v>
      </c>
      <c r="C58" s="63">
        <v>28</v>
      </c>
      <c r="D58" s="63">
        <v>2</v>
      </c>
      <c r="E58" s="121">
        <v>9605577.7422000002</v>
      </c>
      <c r="F58" s="121">
        <v>1603648.8404999999</v>
      </c>
      <c r="G58" s="121">
        <v>2047163.9295999999</v>
      </c>
      <c r="H58" s="121">
        <v>483382.37229000003</v>
      </c>
      <c r="I58" s="121">
        <v>704091.48571000004</v>
      </c>
      <c r="J58" s="121">
        <v>525787.39257999999</v>
      </c>
      <c r="K58" s="121">
        <v>439538.95513000002</v>
      </c>
      <c r="L58" s="121">
        <v>15409190.718</v>
      </c>
      <c r="N58" s="97">
        <f t="shared" si="2"/>
        <v>0.13970884293068297</v>
      </c>
      <c r="O58" s="97"/>
      <c r="P58" s="129">
        <v>14061876.718</v>
      </c>
      <c r="Q58" s="129">
        <f t="shared" si="0"/>
        <v>1347314</v>
      </c>
      <c r="R58" s="130">
        <f t="shared" si="3"/>
        <v>0</v>
      </c>
      <c r="S58" s="7"/>
      <c r="T58" s="101">
        <v>762139</v>
      </c>
      <c r="U58" s="102">
        <v>11410</v>
      </c>
      <c r="V58" s="102">
        <v>83795</v>
      </c>
      <c r="W58" s="107"/>
      <c r="X58" s="106">
        <v>556328</v>
      </c>
      <c r="Y58" s="117">
        <v>58024</v>
      </c>
      <c r="Z58" s="117">
        <v>8334</v>
      </c>
      <c r="AA58" s="98">
        <f t="shared" si="4"/>
        <v>66358</v>
      </c>
      <c r="AB58" s="63" t="str">
        <f t="shared" si="6"/>
        <v>%let mcpr2012=58024; %let mcprd2012=8334;</v>
      </c>
    </row>
    <row r="59" spans="1:29" x14ac:dyDescent="0.3">
      <c r="A59" s="63">
        <v>2013</v>
      </c>
      <c r="B59" s="63">
        <v>19</v>
      </c>
      <c r="C59" s="63">
        <v>28</v>
      </c>
      <c r="D59" s="63">
        <v>2</v>
      </c>
      <c r="E59" s="121">
        <v>10009066.478</v>
      </c>
      <c r="F59" s="121">
        <v>1674474.3810000001</v>
      </c>
      <c r="G59" s="121">
        <v>2113424.0803999999</v>
      </c>
      <c r="H59" s="121">
        <v>487512.79278999998</v>
      </c>
      <c r="I59" s="121">
        <v>682625.18431000004</v>
      </c>
      <c r="J59" s="121">
        <v>481107.91869999998</v>
      </c>
      <c r="K59" s="121">
        <v>371664.63311</v>
      </c>
      <c r="L59" s="121">
        <v>15819875.468</v>
      </c>
      <c r="N59" s="97">
        <f t="shared" si="2"/>
        <v>0.12787145720596138</v>
      </c>
      <c r="O59" s="97"/>
      <c r="P59" s="129">
        <v>14444822.468</v>
      </c>
      <c r="Q59" s="129">
        <f t="shared" si="0"/>
        <v>1375053</v>
      </c>
      <c r="R59" s="130">
        <f t="shared" si="3"/>
        <v>0</v>
      </c>
      <c r="S59" s="7"/>
      <c r="T59" s="103">
        <v>799044</v>
      </c>
      <c r="U59" s="104">
        <v>11676</v>
      </c>
      <c r="V59" s="104">
        <v>62330</v>
      </c>
      <c r="W59" s="107"/>
      <c r="X59" s="106">
        <v>575013</v>
      </c>
      <c r="Y59" s="117">
        <v>63085</v>
      </c>
      <c r="Z59" s="117">
        <v>9925</v>
      </c>
      <c r="AA59" s="98">
        <f t="shared" si="4"/>
        <v>73010</v>
      </c>
      <c r="AB59" s="63" t="str">
        <f t="shared" si="6"/>
        <v>%let mcpr2013=63085; %let mcprd2013=9925;</v>
      </c>
    </row>
    <row r="60" spans="1:29" x14ac:dyDescent="0.3">
      <c r="A60" s="63">
        <v>2014</v>
      </c>
      <c r="B60" s="63">
        <v>19</v>
      </c>
      <c r="C60" s="63">
        <v>28</v>
      </c>
      <c r="D60" s="63">
        <v>2</v>
      </c>
      <c r="E60" s="63">
        <v>10417131.811000001</v>
      </c>
      <c r="F60" s="63">
        <v>1735148.4317000001</v>
      </c>
      <c r="G60" s="63">
        <v>2223545.4933000002</v>
      </c>
      <c r="H60" s="63">
        <v>515378.83994999999</v>
      </c>
      <c r="I60" s="63">
        <v>732139.67680999998</v>
      </c>
      <c r="J60" s="63">
        <v>522581.00715000002</v>
      </c>
      <c r="K60" s="63">
        <v>404040.04625999997</v>
      </c>
      <c r="L60" s="63">
        <v>16549965.306</v>
      </c>
      <c r="N60" s="97">
        <f t="shared" si="2"/>
        <v>0.13136822524829045</v>
      </c>
      <c r="O60" s="97"/>
      <c r="P60" s="129">
        <v>15144035.305</v>
      </c>
      <c r="Q60" s="129">
        <f t="shared" si="0"/>
        <v>1405930</v>
      </c>
      <c r="R60" s="130">
        <f t="shared" si="3"/>
        <v>-1.0000001639127731E-3</v>
      </c>
      <c r="S60" s="7"/>
      <c r="T60" s="101">
        <v>834640</v>
      </c>
      <c r="U60" s="102">
        <v>11955</v>
      </c>
      <c r="V60" s="102">
        <v>35449</v>
      </c>
      <c r="W60" s="107"/>
      <c r="X60" s="106">
        <v>600907</v>
      </c>
      <c r="Y60" s="117">
        <v>65644</v>
      </c>
      <c r="Z60" s="117">
        <v>11377</v>
      </c>
      <c r="AA60" s="98">
        <f t="shared" si="4"/>
        <v>77021</v>
      </c>
      <c r="AB60" s="63" t="str">
        <f t="shared" si="6"/>
        <v>%let mcpr2014=65644; %let mcprd2014=11377;</v>
      </c>
    </row>
    <row r="61" spans="1:29" x14ac:dyDescent="0.3">
      <c r="A61" s="63">
        <v>2015</v>
      </c>
      <c r="B61" s="63">
        <v>19</v>
      </c>
      <c r="C61" s="63">
        <v>28</v>
      </c>
      <c r="D61" s="63">
        <v>2</v>
      </c>
      <c r="E61" s="121">
        <v>10870361.559</v>
      </c>
      <c r="F61" s="121">
        <v>1803374.7878</v>
      </c>
      <c r="G61" s="121">
        <v>2300266.9191999999</v>
      </c>
      <c r="H61" s="121">
        <v>530585.00167000003</v>
      </c>
      <c r="I61" s="121">
        <v>754524.03115000005</v>
      </c>
      <c r="J61" s="121">
        <v>532571.84768999997</v>
      </c>
      <c r="K61" s="121">
        <v>415537.88251000002</v>
      </c>
      <c r="L61" s="121">
        <v>17207222.028999999</v>
      </c>
      <c r="N61" s="97">
        <f t="shared" si="2"/>
        <v>0.12978380584944332</v>
      </c>
      <c r="O61" s="97"/>
      <c r="P61" s="129">
        <v>15739599.028999999</v>
      </c>
      <c r="Q61" s="129">
        <f t="shared" si="0"/>
        <v>1467623</v>
      </c>
      <c r="R61" s="130">
        <f t="shared" si="3"/>
        <v>0</v>
      </c>
      <c r="S61" s="7"/>
      <c r="T61" s="101">
        <v>871793</v>
      </c>
      <c r="U61" s="102">
        <v>12228</v>
      </c>
      <c r="V61" s="102">
        <v>32150</v>
      </c>
      <c r="W61" s="107"/>
      <c r="X61" s="106">
        <v>633656</v>
      </c>
      <c r="Y61" s="117">
        <v>69446</v>
      </c>
      <c r="Z61" s="117">
        <v>12758</v>
      </c>
      <c r="AA61" s="98">
        <f>Y61+Z61</f>
        <v>82204</v>
      </c>
      <c r="AB61" s="63" t="str">
        <f t="shared" si="6"/>
        <v>%let mcpr2015=69446; %let mcprd2015=12758;</v>
      </c>
      <c r="AC61" s="99"/>
    </row>
    <row r="62" spans="1:29" x14ac:dyDescent="0.3">
      <c r="A62" s="63">
        <v>2016</v>
      </c>
      <c r="T62" s="101">
        <v>896470</v>
      </c>
      <c r="U62" s="102">
        <v>12352</v>
      </c>
      <c r="V62" s="102">
        <v>31679</v>
      </c>
      <c r="W62" s="107"/>
      <c r="X62" s="106">
        <v>655855</v>
      </c>
      <c r="Y62" s="117">
        <v>72055</v>
      </c>
      <c r="Z62" s="117">
        <v>13799</v>
      </c>
      <c r="AA62" s="98">
        <f t="shared" ref="AA62:AA63" si="7">Y62+Z62</f>
        <v>85854</v>
      </c>
      <c r="AB62" s="63" t="str">
        <f t="shared" si="6"/>
        <v>%let mcpr2016=72055; %let mcprd2016=13799;</v>
      </c>
    </row>
    <row r="63" spans="1:29" x14ac:dyDescent="0.3">
      <c r="A63" s="63">
        <v>2017</v>
      </c>
      <c r="W63" s="107"/>
      <c r="X63" s="98">
        <v>695265</v>
      </c>
      <c r="Y63" s="117">
        <v>81522</v>
      </c>
      <c r="Z63" s="117">
        <v>15494</v>
      </c>
      <c r="AA63" s="98">
        <f t="shared" si="7"/>
        <v>97016</v>
      </c>
      <c r="AB63" s="63" t="str">
        <f t="shared" si="6"/>
        <v>%let mcpr2017=81522; %let mcprd2017=15494;</v>
      </c>
    </row>
    <row r="64" spans="1:29" x14ac:dyDescent="0.3">
      <c r="A64" s="63"/>
    </row>
    <row r="65" spans="1:25" x14ac:dyDescent="0.3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97"/>
      <c r="O65" s="97"/>
      <c r="P65" s="97"/>
      <c r="Q65" s="97"/>
      <c r="R65" s="97"/>
    </row>
    <row r="66" spans="1:25" x14ac:dyDescent="0.3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97"/>
      <c r="O66" s="97"/>
      <c r="P66" s="97"/>
      <c r="Q66" s="97"/>
      <c r="R66" s="97"/>
      <c r="Y66" s="63"/>
    </row>
    <row r="67" spans="1:25" x14ac:dyDescent="0.3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97"/>
      <c r="O67" s="97"/>
      <c r="P67" s="97"/>
      <c r="Q67" s="97"/>
      <c r="R67" s="97"/>
    </row>
    <row r="68" spans="1:25" x14ac:dyDescent="0.3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97"/>
      <c r="O68" s="97"/>
      <c r="P68" s="97"/>
      <c r="Q68" s="97"/>
      <c r="R68" s="97"/>
    </row>
    <row r="69" spans="1:25" x14ac:dyDescent="0.3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97"/>
      <c r="O69" s="97"/>
      <c r="P69" s="97"/>
      <c r="Q69" s="97"/>
      <c r="R69" s="97"/>
    </row>
  </sheetData>
  <mergeCells count="8">
    <mergeCell ref="T1:AA1"/>
    <mergeCell ref="X2:X4"/>
    <mergeCell ref="Y2:Y4"/>
    <mergeCell ref="Z2:Z4"/>
    <mergeCell ref="AA2:AA4"/>
    <mergeCell ref="T2:T4"/>
    <mergeCell ref="U2:U4"/>
    <mergeCell ref="V2:V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5"/>
  <sheetViews>
    <sheetView zoomScale="85" zoomScaleNormal="85" workbookViewId="0">
      <selection activeCell="J97" sqref="J97"/>
    </sheetView>
  </sheetViews>
  <sheetFormatPr defaultColWidth="9.44140625" defaultRowHeight="13.2" x14ac:dyDescent="0.25"/>
  <cols>
    <col min="1" max="14" width="9.44140625" style="8"/>
    <col min="15" max="20" width="9.44140625" style="8" customWidth="1"/>
    <col min="21" max="21" width="10.109375" style="8" customWidth="1"/>
    <col min="22" max="22" width="3.88671875" style="8" customWidth="1"/>
    <col min="23" max="26" width="9.44140625" style="8" customWidth="1"/>
    <col min="27" max="27" width="10.44140625" style="8" customWidth="1"/>
    <col min="28" max="270" width="9.44140625" style="8"/>
    <col min="271" max="276" width="9.44140625" style="8" customWidth="1"/>
    <col min="277" max="277" width="10.109375" style="8" customWidth="1"/>
    <col min="278" max="278" width="3.88671875" style="8" customWidth="1"/>
    <col min="279" max="282" width="9.44140625" style="8" customWidth="1"/>
    <col min="283" max="283" width="10.44140625" style="8" customWidth="1"/>
    <col min="284" max="526" width="9.44140625" style="8"/>
    <col min="527" max="532" width="9.44140625" style="8" customWidth="1"/>
    <col min="533" max="533" width="10.109375" style="8" customWidth="1"/>
    <col min="534" max="534" width="3.88671875" style="8" customWidth="1"/>
    <col min="535" max="538" width="9.44140625" style="8" customWidth="1"/>
    <col min="539" max="539" width="10.44140625" style="8" customWidth="1"/>
    <col min="540" max="782" width="9.44140625" style="8"/>
    <col min="783" max="788" width="9.44140625" style="8" customWidth="1"/>
    <col min="789" max="789" width="10.109375" style="8" customWidth="1"/>
    <col min="790" max="790" width="3.88671875" style="8" customWidth="1"/>
    <col min="791" max="794" width="9.44140625" style="8" customWidth="1"/>
    <col min="795" max="795" width="10.44140625" style="8" customWidth="1"/>
    <col min="796" max="1038" width="9.44140625" style="8"/>
    <col min="1039" max="1044" width="9.44140625" style="8" customWidth="1"/>
    <col min="1045" max="1045" width="10.109375" style="8" customWidth="1"/>
    <col min="1046" max="1046" width="3.88671875" style="8" customWidth="1"/>
    <col min="1047" max="1050" width="9.44140625" style="8" customWidth="1"/>
    <col min="1051" max="1051" width="10.44140625" style="8" customWidth="1"/>
    <col min="1052" max="1294" width="9.44140625" style="8"/>
    <col min="1295" max="1300" width="9.44140625" style="8" customWidth="1"/>
    <col min="1301" max="1301" width="10.109375" style="8" customWidth="1"/>
    <col min="1302" max="1302" width="3.88671875" style="8" customWidth="1"/>
    <col min="1303" max="1306" width="9.44140625" style="8" customWidth="1"/>
    <col min="1307" max="1307" width="10.44140625" style="8" customWidth="1"/>
    <col min="1308" max="1550" width="9.44140625" style="8"/>
    <col min="1551" max="1556" width="9.44140625" style="8" customWidth="1"/>
    <col min="1557" max="1557" width="10.109375" style="8" customWidth="1"/>
    <col min="1558" max="1558" width="3.88671875" style="8" customWidth="1"/>
    <col min="1559" max="1562" width="9.44140625" style="8" customWidth="1"/>
    <col min="1563" max="1563" width="10.44140625" style="8" customWidth="1"/>
    <col min="1564" max="1806" width="9.44140625" style="8"/>
    <col min="1807" max="1812" width="9.44140625" style="8" customWidth="1"/>
    <col min="1813" max="1813" width="10.109375" style="8" customWidth="1"/>
    <col min="1814" max="1814" width="3.88671875" style="8" customWidth="1"/>
    <col min="1815" max="1818" width="9.44140625" style="8" customWidth="1"/>
    <col min="1819" max="1819" width="10.44140625" style="8" customWidth="1"/>
    <col min="1820" max="2062" width="9.44140625" style="8"/>
    <col min="2063" max="2068" width="9.44140625" style="8" customWidth="1"/>
    <col min="2069" max="2069" width="10.109375" style="8" customWidth="1"/>
    <col min="2070" max="2070" width="3.88671875" style="8" customWidth="1"/>
    <col min="2071" max="2074" width="9.44140625" style="8" customWidth="1"/>
    <col min="2075" max="2075" width="10.44140625" style="8" customWidth="1"/>
    <col min="2076" max="2318" width="9.44140625" style="8"/>
    <col min="2319" max="2324" width="9.44140625" style="8" customWidth="1"/>
    <col min="2325" max="2325" width="10.109375" style="8" customWidth="1"/>
    <col min="2326" max="2326" width="3.88671875" style="8" customWidth="1"/>
    <col min="2327" max="2330" width="9.44140625" style="8" customWidth="1"/>
    <col min="2331" max="2331" width="10.44140625" style="8" customWidth="1"/>
    <col min="2332" max="2574" width="9.44140625" style="8"/>
    <col min="2575" max="2580" width="9.44140625" style="8" customWidth="1"/>
    <col min="2581" max="2581" width="10.109375" style="8" customWidth="1"/>
    <col min="2582" max="2582" width="3.88671875" style="8" customWidth="1"/>
    <col min="2583" max="2586" width="9.44140625" style="8" customWidth="1"/>
    <col min="2587" max="2587" width="10.44140625" style="8" customWidth="1"/>
    <col min="2588" max="2830" width="9.44140625" style="8"/>
    <col min="2831" max="2836" width="9.44140625" style="8" customWidth="1"/>
    <col min="2837" max="2837" width="10.109375" style="8" customWidth="1"/>
    <col min="2838" max="2838" width="3.88671875" style="8" customWidth="1"/>
    <col min="2839" max="2842" width="9.44140625" style="8" customWidth="1"/>
    <col min="2843" max="2843" width="10.44140625" style="8" customWidth="1"/>
    <col min="2844" max="3086" width="9.44140625" style="8"/>
    <col min="3087" max="3092" width="9.44140625" style="8" customWidth="1"/>
    <col min="3093" max="3093" width="10.109375" style="8" customWidth="1"/>
    <col min="3094" max="3094" width="3.88671875" style="8" customWidth="1"/>
    <col min="3095" max="3098" width="9.44140625" style="8" customWidth="1"/>
    <col min="3099" max="3099" width="10.44140625" style="8" customWidth="1"/>
    <col min="3100" max="3342" width="9.44140625" style="8"/>
    <col min="3343" max="3348" width="9.44140625" style="8" customWidth="1"/>
    <col min="3349" max="3349" width="10.109375" style="8" customWidth="1"/>
    <col min="3350" max="3350" width="3.88671875" style="8" customWidth="1"/>
    <col min="3351" max="3354" width="9.44140625" style="8" customWidth="1"/>
    <col min="3355" max="3355" width="10.44140625" style="8" customWidth="1"/>
    <col min="3356" max="3598" width="9.44140625" style="8"/>
    <col min="3599" max="3604" width="9.44140625" style="8" customWidth="1"/>
    <col min="3605" max="3605" width="10.109375" style="8" customWidth="1"/>
    <col min="3606" max="3606" width="3.88671875" style="8" customWidth="1"/>
    <col min="3607" max="3610" width="9.44140625" style="8" customWidth="1"/>
    <col min="3611" max="3611" width="10.44140625" style="8" customWidth="1"/>
    <col min="3612" max="3854" width="9.44140625" style="8"/>
    <col min="3855" max="3860" width="9.44140625" style="8" customWidth="1"/>
    <col min="3861" max="3861" width="10.109375" style="8" customWidth="1"/>
    <col min="3862" max="3862" width="3.88671875" style="8" customWidth="1"/>
    <col min="3863" max="3866" width="9.44140625" style="8" customWidth="1"/>
    <col min="3867" max="3867" width="10.44140625" style="8" customWidth="1"/>
    <col min="3868" max="4110" width="9.44140625" style="8"/>
    <col min="4111" max="4116" width="9.44140625" style="8" customWidth="1"/>
    <col min="4117" max="4117" width="10.109375" style="8" customWidth="1"/>
    <col min="4118" max="4118" width="3.88671875" style="8" customWidth="1"/>
    <col min="4119" max="4122" width="9.44140625" style="8" customWidth="1"/>
    <col min="4123" max="4123" width="10.44140625" style="8" customWidth="1"/>
    <col min="4124" max="4366" width="9.44140625" style="8"/>
    <col min="4367" max="4372" width="9.44140625" style="8" customWidth="1"/>
    <col min="4373" max="4373" width="10.109375" style="8" customWidth="1"/>
    <col min="4374" max="4374" width="3.88671875" style="8" customWidth="1"/>
    <col min="4375" max="4378" width="9.44140625" style="8" customWidth="1"/>
    <col min="4379" max="4379" width="10.44140625" style="8" customWidth="1"/>
    <col min="4380" max="4622" width="9.44140625" style="8"/>
    <col min="4623" max="4628" width="9.44140625" style="8" customWidth="1"/>
    <col min="4629" max="4629" width="10.109375" style="8" customWidth="1"/>
    <col min="4630" max="4630" width="3.88671875" style="8" customWidth="1"/>
    <col min="4631" max="4634" width="9.44140625" style="8" customWidth="1"/>
    <col min="4635" max="4635" width="10.44140625" style="8" customWidth="1"/>
    <col min="4636" max="4878" width="9.44140625" style="8"/>
    <col min="4879" max="4884" width="9.44140625" style="8" customWidth="1"/>
    <col min="4885" max="4885" width="10.109375" style="8" customWidth="1"/>
    <col min="4886" max="4886" width="3.88671875" style="8" customWidth="1"/>
    <col min="4887" max="4890" width="9.44140625" style="8" customWidth="1"/>
    <col min="4891" max="4891" width="10.44140625" style="8" customWidth="1"/>
    <col min="4892" max="5134" width="9.44140625" style="8"/>
    <col min="5135" max="5140" width="9.44140625" style="8" customWidth="1"/>
    <col min="5141" max="5141" width="10.109375" style="8" customWidth="1"/>
    <col min="5142" max="5142" width="3.88671875" style="8" customWidth="1"/>
    <col min="5143" max="5146" width="9.44140625" style="8" customWidth="1"/>
    <col min="5147" max="5147" width="10.44140625" style="8" customWidth="1"/>
    <col min="5148" max="5390" width="9.44140625" style="8"/>
    <col min="5391" max="5396" width="9.44140625" style="8" customWidth="1"/>
    <col min="5397" max="5397" width="10.109375" style="8" customWidth="1"/>
    <col min="5398" max="5398" width="3.88671875" style="8" customWidth="1"/>
    <col min="5399" max="5402" width="9.44140625" style="8" customWidth="1"/>
    <col min="5403" max="5403" width="10.44140625" style="8" customWidth="1"/>
    <col min="5404" max="5646" width="9.44140625" style="8"/>
    <col min="5647" max="5652" width="9.44140625" style="8" customWidth="1"/>
    <col min="5653" max="5653" width="10.109375" style="8" customWidth="1"/>
    <col min="5654" max="5654" width="3.88671875" style="8" customWidth="1"/>
    <col min="5655" max="5658" width="9.44140625" style="8" customWidth="1"/>
    <col min="5659" max="5659" width="10.44140625" style="8" customWidth="1"/>
    <col min="5660" max="5902" width="9.44140625" style="8"/>
    <col min="5903" max="5908" width="9.44140625" style="8" customWidth="1"/>
    <col min="5909" max="5909" width="10.109375" style="8" customWidth="1"/>
    <col min="5910" max="5910" width="3.88671875" style="8" customWidth="1"/>
    <col min="5911" max="5914" width="9.44140625" style="8" customWidth="1"/>
    <col min="5915" max="5915" width="10.44140625" style="8" customWidth="1"/>
    <col min="5916" max="6158" width="9.44140625" style="8"/>
    <col min="6159" max="6164" width="9.44140625" style="8" customWidth="1"/>
    <col min="6165" max="6165" width="10.109375" style="8" customWidth="1"/>
    <col min="6166" max="6166" width="3.88671875" style="8" customWidth="1"/>
    <col min="6167" max="6170" width="9.44140625" style="8" customWidth="1"/>
    <col min="6171" max="6171" width="10.44140625" style="8" customWidth="1"/>
    <col min="6172" max="6414" width="9.44140625" style="8"/>
    <col min="6415" max="6420" width="9.44140625" style="8" customWidth="1"/>
    <col min="6421" max="6421" width="10.109375" style="8" customWidth="1"/>
    <col min="6422" max="6422" width="3.88671875" style="8" customWidth="1"/>
    <col min="6423" max="6426" width="9.44140625" style="8" customWidth="1"/>
    <col min="6427" max="6427" width="10.44140625" style="8" customWidth="1"/>
    <col min="6428" max="6670" width="9.44140625" style="8"/>
    <col min="6671" max="6676" width="9.44140625" style="8" customWidth="1"/>
    <col min="6677" max="6677" width="10.109375" style="8" customWidth="1"/>
    <col min="6678" max="6678" width="3.88671875" style="8" customWidth="1"/>
    <col min="6679" max="6682" width="9.44140625" style="8" customWidth="1"/>
    <col min="6683" max="6683" width="10.44140625" style="8" customWidth="1"/>
    <col min="6684" max="6926" width="9.44140625" style="8"/>
    <col min="6927" max="6932" width="9.44140625" style="8" customWidth="1"/>
    <col min="6933" max="6933" width="10.109375" style="8" customWidth="1"/>
    <col min="6934" max="6934" width="3.88671875" style="8" customWidth="1"/>
    <col min="6935" max="6938" width="9.44140625" style="8" customWidth="1"/>
    <col min="6939" max="6939" width="10.44140625" style="8" customWidth="1"/>
    <col min="6940" max="7182" width="9.44140625" style="8"/>
    <col min="7183" max="7188" width="9.44140625" style="8" customWidth="1"/>
    <col min="7189" max="7189" width="10.109375" style="8" customWidth="1"/>
    <col min="7190" max="7190" width="3.88671875" style="8" customWidth="1"/>
    <col min="7191" max="7194" width="9.44140625" style="8" customWidth="1"/>
    <col min="7195" max="7195" width="10.44140625" style="8" customWidth="1"/>
    <col min="7196" max="7438" width="9.44140625" style="8"/>
    <col min="7439" max="7444" width="9.44140625" style="8" customWidth="1"/>
    <col min="7445" max="7445" width="10.109375" style="8" customWidth="1"/>
    <col min="7446" max="7446" width="3.88671875" style="8" customWidth="1"/>
    <col min="7447" max="7450" width="9.44140625" style="8" customWidth="1"/>
    <col min="7451" max="7451" width="10.44140625" style="8" customWidth="1"/>
    <col min="7452" max="7694" width="9.44140625" style="8"/>
    <col min="7695" max="7700" width="9.44140625" style="8" customWidth="1"/>
    <col min="7701" max="7701" width="10.109375" style="8" customWidth="1"/>
    <col min="7702" max="7702" width="3.88671875" style="8" customWidth="1"/>
    <col min="7703" max="7706" width="9.44140625" style="8" customWidth="1"/>
    <col min="7707" max="7707" width="10.44140625" style="8" customWidth="1"/>
    <col min="7708" max="7950" width="9.44140625" style="8"/>
    <col min="7951" max="7956" width="9.44140625" style="8" customWidth="1"/>
    <col min="7957" max="7957" width="10.109375" style="8" customWidth="1"/>
    <col min="7958" max="7958" width="3.88671875" style="8" customWidth="1"/>
    <col min="7959" max="7962" width="9.44140625" style="8" customWidth="1"/>
    <col min="7963" max="7963" width="10.44140625" style="8" customWidth="1"/>
    <col min="7964" max="8206" width="9.44140625" style="8"/>
    <col min="8207" max="8212" width="9.44140625" style="8" customWidth="1"/>
    <col min="8213" max="8213" width="10.109375" style="8" customWidth="1"/>
    <col min="8214" max="8214" width="3.88671875" style="8" customWidth="1"/>
    <col min="8215" max="8218" width="9.44140625" style="8" customWidth="1"/>
    <col min="8219" max="8219" width="10.44140625" style="8" customWidth="1"/>
    <col min="8220" max="8462" width="9.44140625" style="8"/>
    <col min="8463" max="8468" width="9.44140625" style="8" customWidth="1"/>
    <col min="8469" max="8469" width="10.109375" style="8" customWidth="1"/>
    <col min="8470" max="8470" width="3.88671875" style="8" customWidth="1"/>
    <col min="8471" max="8474" width="9.44140625" style="8" customWidth="1"/>
    <col min="8475" max="8475" width="10.44140625" style="8" customWidth="1"/>
    <col min="8476" max="8718" width="9.44140625" style="8"/>
    <col min="8719" max="8724" width="9.44140625" style="8" customWidth="1"/>
    <col min="8725" max="8725" width="10.109375" style="8" customWidth="1"/>
    <col min="8726" max="8726" width="3.88671875" style="8" customWidth="1"/>
    <col min="8727" max="8730" width="9.44140625" style="8" customWidth="1"/>
    <col min="8731" max="8731" width="10.44140625" style="8" customWidth="1"/>
    <col min="8732" max="8974" width="9.44140625" style="8"/>
    <col min="8975" max="8980" width="9.44140625" style="8" customWidth="1"/>
    <col min="8981" max="8981" width="10.109375" style="8" customWidth="1"/>
    <col min="8982" max="8982" width="3.88671875" style="8" customWidth="1"/>
    <col min="8983" max="8986" width="9.44140625" style="8" customWidth="1"/>
    <col min="8987" max="8987" width="10.44140625" style="8" customWidth="1"/>
    <col min="8988" max="9230" width="9.44140625" style="8"/>
    <col min="9231" max="9236" width="9.44140625" style="8" customWidth="1"/>
    <col min="9237" max="9237" width="10.109375" style="8" customWidth="1"/>
    <col min="9238" max="9238" width="3.88671875" style="8" customWidth="1"/>
    <col min="9239" max="9242" width="9.44140625" style="8" customWidth="1"/>
    <col min="9243" max="9243" width="10.44140625" style="8" customWidth="1"/>
    <col min="9244" max="9486" width="9.44140625" style="8"/>
    <col min="9487" max="9492" width="9.44140625" style="8" customWidth="1"/>
    <col min="9493" max="9493" width="10.109375" style="8" customWidth="1"/>
    <col min="9494" max="9494" width="3.88671875" style="8" customWidth="1"/>
    <col min="9495" max="9498" width="9.44140625" style="8" customWidth="1"/>
    <col min="9499" max="9499" width="10.44140625" style="8" customWidth="1"/>
    <col min="9500" max="9742" width="9.44140625" style="8"/>
    <col min="9743" max="9748" width="9.44140625" style="8" customWidth="1"/>
    <col min="9749" max="9749" width="10.109375" style="8" customWidth="1"/>
    <col min="9750" max="9750" width="3.88671875" style="8" customWidth="1"/>
    <col min="9751" max="9754" width="9.44140625" style="8" customWidth="1"/>
    <col min="9755" max="9755" width="10.44140625" style="8" customWidth="1"/>
    <col min="9756" max="9998" width="9.44140625" style="8"/>
    <col min="9999" max="10004" width="9.44140625" style="8" customWidth="1"/>
    <col min="10005" max="10005" width="10.109375" style="8" customWidth="1"/>
    <col min="10006" max="10006" width="3.88671875" style="8" customWidth="1"/>
    <col min="10007" max="10010" width="9.44140625" style="8" customWidth="1"/>
    <col min="10011" max="10011" width="10.44140625" style="8" customWidth="1"/>
    <col min="10012" max="10254" width="9.44140625" style="8"/>
    <col min="10255" max="10260" width="9.44140625" style="8" customWidth="1"/>
    <col min="10261" max="10261" width="10.109375" style="8" customWidth="1"/>
    <col min="10262" max="10262" width="3.88671875" style="8" customWidth="1"/>
    <col min="10263" max="10266" width="9.44140625" style="8" customWidth="1"/>
    <col min="10267" max="10267" width="10.44140625" style="8" customWidth="1"/>
    <col min="10268" max="10510" width="9.44140625" style="8"/>
    <col min="10511" max="10516" width="9.44140625" style="8" customWidth="1"/>
    <col min="10517" max="10517" width="10.109375" style="8" customWidth="1"/>
    <col min="10518" max="10518" width="3.88671875" style="8" customWidth="1"/>
    <col min="10519" max="10522" width="9.44140625" style="8" customWidth="1"/>
    <col min="10523" max="10523" width="10.44140625" style="8" customWidth="1"/>
    <col min="10524" max="10766" width="9.44140625" style="8"/>
    <col min="10767" max="10772" width="9.44140625" style="8" customWidth="1"/>
    <col min="10773" max="10773" width="10.109375" style="8" customWidth="1"/>
    <col min="10774" max="10774" width="3.88671875" style="8" customWidth="1"/>
    <col min="10775" max="10778" width="9.44140625" style="8" customWidth="1"/>
    <col min="10779" max="10779" width="10.44140625" style="8" customWidth="1"/>
    <col min="10780" max="11022" width="9.44140625" style="8"/>
    <col min="11023" max="11028" width="9.44140625" style="8" customWidth="1"/>
    <col min="11029" max="11029" width="10.109375" style="8" customWidth="1"/>
    <col min="11030" max="11030" width="3.88671875" style="8" customWidth="1"/>
    <col min="11031" max="11034" width="9.44140625" style="8" customWidth="1"/>
    <col min="11035" max="11035" width="10.44140625" style="8" customWidth="1"/>
    <col min="11036" max="11278" width="9.44140625" style="8"/>
    <col min="11279" max="11284" width="9.44140625" style="8" customWidth="1"/>
    <col min="11285" max="11285" width="10.109375" style="8" customWidth="1"/>
    <col min="11286" max="11286" width="3.88671875" style="8" customWidth="1"/>
    <col min="11287" max="11290" width="9.44140625" style="8" customWidth="1"/>
    <col min="11291" max="11291" width="10.44140625" style="8" customWidth="1"/>
    <col min="11292" max="11534" width="9.44140625" style="8"/>
    <col min="11535" max="11540" width="9.44140625" style="8" customWidth="1"/>
    <col min="11541" max="11541" width="10.109375" style="8" customWidth="1"/>
    <col min="11542" max="11542" width="3.88671875" style="8" customWidth="1"/>
    <col min="11543" max="11546" width="9.44140625" style="8" customWidth="1"/>
    <col min="11547" max="11547" width="10.44140625" style="8" customWidth="1"/>
    <col min="11548" max="11790" width="9.44140625" style="8"/>
    <col min="11791" max="11796" width="9.44140625" style="8" customWidth="1"/>
    <col min="11797" max="11797" width="10.109375" style="8" customWidth="1"/>
    <col min="11798" max="11798" width="3.88671875" style="8" customWidth="1"/>
    <col min="11799" max="11802" width="9.44140625" style="8" customWidth="1"/>
    <col min="11803" max="11803" width="10.44140625" style="8" customWidth="1"/>
    <col min="11804" max="12046" width="9.44140625" style="8"/>
    <col min="12047" max="12052" width="9.44140625" style="8" customWidth="1"/>
    <col min="12053" max="12053" width="10.109375" style="8" customWidth="1"/>
    <col min="12054" max="12054" width="3.88671875" style="8" customWidth="1"/>
    <col min="12055" max="12058" width="9.44140625" style="8" customWidth="1"/>
    <col min="12059" max="12059" width="10.44140625" style="8" customWidth="1"/>
    <col min="12060" max="12302" width="9.44140625" style="8"/>
    <col min="12303" max="12308" width="9.44140625" style="8" customWidth="1"/>
    <col min="12309" max="12309" width="10.109375" style="8" customWidth="1"/>
    <col min="12310" max="12310" width="3.88671875" style="8" customWidth="1"/>
    <col min="12311" max="12314" width="9.44140625" style="8" customWidth="1"/>
    <col min="12315" max="12315" width="10.44140625" style="8" customWidth="1"/>
    <col min="12316" max="12558" width="9.44140625" style="8"/>
    <col min="12559" max="12564" width="9.44140625" style="8" customWidth="1"/>
    <col min="12565" max="12565" width="10.109375" style="8" customWidth="1"/>
    <col min="12566" max="12566" width="3.88671875" style="8" customWidth="1"/>
    <col min="12567" max="12570" width="9.44140625" style="8" customWidth="1"/>
    <col min="12571" max="12571" width="10.44140625" style="8" customWidth="1"/>
    <col min="12572" max="12814" width="9.44140625" style="8"/>
    <col min="12815" max="12820" width="9.44140625" style="8" customWidth="1"/>
    <col min="12821" max="12821" width="10.109375" style="8" customWidth="1"/>
    <col min="12822" max="12822" width="3.88671875" style="8" customWidth="1"/>
    <col min="12823" max="12826" width="9.44140625" style="8" customWidth="1"/>
    <col min="12827" max="12827" width="10.44140625" style="8" customWidth="1"/>
    <col min="12828" max="13070" width="9.44140625" style="8"/>
    <col min="13071" max="13076" width="9.44140625" style="8" customWidth="1"/>
    <col min="13077" max="13077" width="10.109375" style="8" customWidth="1"/>
    <col min="13078" max="13078" width="3.88671875" style="8" customWidth="1"/>
    <col min="13079" max="13082" width="9.44140625" style="8" customWidth="1"/>
    <col min="13083" max="13083" width="10.44140625" style="8" customWidth="1"/>
    <col min="13084" max="13326" width="9.44140625" style="8"/>
    <col min="13327" max="13332" width="9.44140625" style="8" customWidth="1"/>
    <col min="13333" max="13333" width="10.109375" style="8" customWidth="1"/>
    <col min="13334" max="13334" width="3.88671875" style="8" customWidth="1"/>
    <col min="13335" max="13338" width="9.44140625" style="8" customWidth="1"/>
    <col min="13339" max="13339" width="10.44140625" style="8" customWidth="1"/>
    <col min="13340" max="13582" width="9.44140625" style="8"/>
    <col min="13583" max="13588" width="9.44140625" style="8" customWidth="1"/>
    <col min="13589" max="13589" width="10.109375" style="8" customWidth="1"/>
    <col min="13590" max="13590" width="3.88671875" style="8" customWidth="1"/>
    <col min="13591" max="13594" width="9.44140625" style="8" customWidth="1"/>
    <col min="13595" max="13595" width="10.44140625" style="8" customWidth="1"/>
    <col min="13596" max="13838" width="9.44140625" style="8"/>
    <col min="13839" max="13844" width="9.44140625" style="8" customWidth="1"/>
    <col min="13845" max="13845" width="10.109375" style="8" customWidth="1"/>
    <col min="13846" max="13846" width="3.88671875" style="8" customWidth="1"/>
    <col min="13847" max="13850" width="9.44140625" style="8" customWidth="1"/>
    <col min="13851" max="13851" width="10.44140625" style="8" customWidth="1"/>
    <col min="13852" max="14094" width="9.44140625" style="8"/>
    <col min="14095" max="14100" width="9.44140625" style="8" customWidth="1"/>
    <col min="14101" max="14101" width="10.109375" style="8" customWidth="1"/>
    <col min="14102" max="14102" width="3.88671875" style="8" customWidth="1"/>
    <col min="14103" max="14106" width="9.44140625" style="8" customWidth="1"/>
    <col min="14107" max="14107" width="10.44140625" style="8" customWidth="1"/>
    <col min="14108" max="14350" width="9.44140625" style="8"/>
    <col min="14351" max="14356" width="9.44140625" style="8" customWidth="1"/>
    <col min="14357" max="14357" width="10.109375" style="8" customWidth="1"/>
    <col min="14358" max="14358" width="3.88671875" style="8" customWidth="1"/>
    <col min="14359" max="14362" width="9.44140625" style="8" customWidth="1"/>
    <col min="14363" max="14363" width="10.44140625" style="8" customWidth="1"/>
    <col min="14364" max="14606" width="9.44140625" style="8"/>
    <col min="14607" max="14612" width="9.44140625" style="8" customWidth="1"/>
    <col min="14613" max="14613" width="10.109375" style="8" customWidth="1"/>
    <col min="14614" max="14614" width="3.88671875" style="8" customWidth="1"/>
    <col min="14615" max="14618" width="9.44140625" style="8" customWidth="1"/>
    <col min="14619" max="14619" width="10.44140625" style="8" customWidth="1"/>
    <col min="14620" max="14862" width="9.44140625" style="8"/>
    <col min="14863" max="14868" width="9.44140625" style="8" customWidth="1"/>
    <col min="14869" max="14869" width="10.109375" style="8" customWidth="1"/>
    <col min="14870" max="14870" width="3.88671875" style="8" customWidth="1"/>
    <col min="14871" max="14874" width="9.44140625" style="8" customWidth="1"/>
    <col min="14875" max="14875" width="10.44140625" style="8" customWidth="1"/>
    <col min="14876" max="15118" width="9.44140625" style="8"/>
    <col min="15119" max="15124" width="9.44140625" style="8" customWidth="1"/>
    <col min="15125" max="15125" width="10.109375" style="8" customWidth="1"/>
    <col min="15126" max="15126" width="3.88671875" style="8" customWidth="1"/>
    <col min="15127" max="15130" width="9.44140625" style="8" customWidth="1"/>
    <col min="15131" max="15131" width="10.44140625" style="8" customWidth="1"/>
    <col min="15132" max="15374" width="9.44140625" style="8"/>
    <col min="15375" max="15380" width="9.44140625" style="8" customWidth="1"/>
    <col min="15381" max="15381" width="10.109375" style="8" customWidth="1"/>
    <col min="15382" max="15382" width="3.88671875" style="8" customWidth="1"/>
    <col min="15383" max="15386" width="9.44140625" style="8" customWidth="1"/>
    <col min="15387" max="15387" width="10.44140625" style="8" customWidth="1"/>
    <col min="15388" max="15630" width="9.44140625" style="8"/>
    <col min="15631" max="15636" width="9.44140625" style="8" customWidth="1"/>
    <col min="15637" max="15637" width="10.109375" style="8" customWidth="1"/>
    <col min="15638" max="15638" width="3.88671875" style="8" customWidth="1"/>
    <col min="15639" max="15642" width="9.44140625" style="8" customWidth="1"/>
    <col min="15643" max="15643" width="10.44140625" style="8" customWidth="1"/>
    <col min="15644" max="15886" width="9.44140625" style="8"/>
    <col min="15887" max="15892" width="9.44140625" style="8" customWidth="1"/>
    <col min="15893" max="15893" width="10.109375" style="8" customWidth="1"/>
    <col min="15894" max="15894" width="3.88671875" style="8" customWidth="1"/>
    <col min="15895" max="15898" width="9.44140625" style="8" customWidth="1"/>
    <col min="15899" max="15899" width="10.44140625" style="8" customWidth="1"/>
    <col min="15900" max="16142" width="9.44140625" style="8"/>
    <col min="16143" max="16148" width="9.44140625" style="8" customWidth="1"/>
    <col min="16149" max="16149" width="10.109375" style="8" customWidth="1"/>
    <col min="16150" max="16150" width="3.88671875" style="8" customWidth="1"/>
    <col min="16151" max="16154" width="9.44140625" style="8" customWidth="1"/>
    <col min="16155" max="16155" width="10.44140625" style="8" customWidth="1"/>
    <col min="16156" max="16384" width="9.44140625" style="8"/>
  </cols>
  <sheetData>
    <row r="1" spans="1:43" ht="14.25" customHeight="1" x14ac:dyDescent="0.25">
      <c r="A1" s="181" t="s">
        <v>135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O1" s="181" t="s">
        <v>1</v>
      </c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C1" s="181" t="s">
        <v>81</v>
      </c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</row>
    <row r="2" spans="1:43" ht="14.25" customHeight="1" x14ac:dyDescent="0.25">
      <c r="A2" s="183" t="s">
        <v>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O2" s="183" t="s">
        <v>2</v>
      </c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C2" s="183" t="s">
        <v>82</v>
      </c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</row>
    <row r="3" spans="1:43" ht="6" customHeight="1" x14ac:dyDescent="0.25">
      <c r="A3" s="185"/>
      <c r="B3" s="186"/>
      <c r="C3" s="186"/>
      <c r="D3" s="186"/>
      <c r="E3" s="186"/>
      <c r="F3" s="186"/>
      <c r="G3" s="186"/>
      <c r="H3" s="187"/>
      <c r="I3" s="187"/>
      <c r="J3" s="187"/>
      <c r="K3" s="187"/>
      <c r="L3" s="187"/>
      <c r="M3" s="187"/>
      <c r="O3" s="185"/>
      <c r="P3" s="186"/>
      <c r="Q3" s="186"/>
      <c r="R3" s="186"/>
      <c r="S3" s="186"/>
      <c r="T3" s="186"/>
      <c r="U3" s="186"/>
      <c r="V3" s="187"/>
      <c r="W3" s="187"/>
      <c r="X3" s="187"/>
      <c r="Y3" s="187"/>
      <c r="Z3" s="187"/>
      <c r="AA3" s="187"/>
      <c r="AC3" s="185"/>
      <c r="AD3" s="186"/>
      <c r="AE3" s="186"/>
      <c r="AF3" s="186"/>
      <c r="AG3" s="186"/>
      <c r="AH3" s="186"/>
      <c r="AI3" s="186"/>
      <c r="AJ3" s="187"/>
      <c r="AK3" s="187"/>
      <c r="AL3" s="187"/>
      <c r="AM3" s="187"/>
      <c r="AN3" s="187"/>
      <c r="AO3" s="187"/>
    </row>
    <row r="4" spans="1:43" ht="14.25" customHeight="1" x14ac:dyDescent="0.25"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P4" s="9" t="s">
        <v>3</v>
      </c>
      <c r="Q4" s="9" t="s">
        <v>4</v>
      </c>
      <c r="R4" s="9" t="s">
        <v>5</v>
      </c>
      <c r="S4" s="9" t="s">
        <v>6</v>
      </c>
      <c r="T4" s="9" t="s">
        <v>7</v>
      </c>
      <c r="U4" s="9" t="s">
        <v>8</v>
      </c>
      <c r="W4" s="9" t="s">
        <v>9</v>
      </c>
      <c r="X4" s="9" t="s">
        <v>10</v>
      </c>
      <c r="Y4" s="9" t="s">
        <v>11</v>
      </c>
      <c r="Z4" s="9" t="s">
        <v>12</v>
      </c>
      <c r="AA4" s="9" t="s">
        <v>13</v>
      </c>
      <c r="AD4" s="9" t="s">
        <v>3</v>
      </c>
      <c r="AE4" s="9" t="s">
        <v>4</v>
      </c>
      <c r="AF4" s="9" t="s">
        <v>5</v>
      </c>
      <c r="AG4" s="9" t="s">
        <v>6</v>
      </c>
      <c r="AH4" s="9" t="s">
        <v>7</v>
      </c>
      <c r="AI4" s="9" t="s">
        <v>8</v>
      </c>
      <c r="AK4" s="9" t="s">
        <v>9</v>
      </c>
      <c r="AL4" s="9" t="s">
        <v>10</v>
      </c>
      <c r="AM4" s="9" t="s">
        <v>11</v>
      </c>
      <c r="AN4" s="9" t="s">
        <v>12</v>
      </c>
      <c r="AO4" s="9" t="s">
        <v>13</v>
      </c>
      <c r="AQ4" s="9" t="s">
        <v>5</v>
      </c>
    </row>
    <row r="5" spans="1:43" ht="14.25" customHeight="1" x14ac:dyDescent="0.25">
      <c r="A5" s="10"/>
      <c r="B5" s="11" t="s">
        <v>14</v>
      </c>
      <c r="C5" s="11" t="s">
        <v>15</v>
      </c>
      <c r="D5" s="11" t="s">
        <v>16</v>
      </c>
      <c r="E5" s="11" t="s">
        <v>17</v>
      </c>
      <c r="F5" s="11" t="s">
        <v>18</v>
      </c>
      <c r="G5" s="11" t="s">
        <v>19</v>
      </c>
      <c r="H5" s="12"/>
      <c r="I5" s="11" t="s">
        <v>20</v>
      </c>
      <c r="J5" s="11" t="s">
        <v>21</v>
      </c>
      <c r="K5" s="11" t="s">
        <v>22</v>
      </c>
      <c r="L5" s="11" t="s">
        <v>23</v>
      </c>
      <c r="M5" s="11" t="s">
        <v>24</v>
      </c>
      <c r="O5" s="10"/>
      <c r="P5" s="11" t="s">
        <v>14</v>
      </c>
      <c r="Q5" s="11" t="s">
        <v>15</v>
      </c>
      <c r="R5" s="11" t="s">
        <v>16</v>
      </c>
      <c r="S5" s="11" t="s">
        <v>17</v>
      </c>
      <c r="T5" s="11" t="s">
        <v>18</v>
      </c>
      <c r="U5" s="11" t="s">
        <v>19</v>
      </c>
      <c r="V5" s="12"/>
      <c r="W5" s="11" t="s">
        <v>20</v>
      </c>
      <c r="X5" s="11" t="s">
        <v>21</v>
      </c>
      <c r="Y5" s="11" t="s">
        <v>22</v>
      </c>
      <c r="Z5" s="11" t="s">
        <v>23</v>
      </c>
      <c r="AA5" s="11" t="s">
        <v>24</v>
      </c>
      <c r="AC5" s="10"/>
      <c r="AD5" s="11" t="s">
        <v>14</v>
      </c>
      <c r="AE5" s="11" t="s">
        <v>15</v>
      </c>
      <c r="AF5" s="11" t="s">
        <v>16</v>
      </c>
      <c r="AG5" s="11" t="s">
        <v>17</v>
      </c>
      <c r="AH5" s="11" t="s">
        <v>18</v>
      </c>
      <c r="AI5" s="11" t="s">
        <v>19</v>
      </c>
      <c r="AJ5" s="12"/>
      <c r="AK5" s="11" t="s">
        <v>20</v>
      </c>
      <c r="AL5" s="11" t="s">
        <v>21</v>
      </c>
      <c r="AM5" s="11" t="s">
        <v>22</v>
      </c>
      <c r="AN5" s="11" t="s">
        <v>23</v>
      </c>
      <c r="AO5" s="11" t="s">
        <v>24</v>
      </c>
    </row>
    <row r="6" spans="1:43" ht="14.25" customHeight="1" x14ac:dyDescent="0.25">
      <c r="A6" s="9">
        <v>1913</v>
      </c>
      <c r="B6" s="13"/>
      <c r="C6" s="13"/>
      <c r="D6" s="13">
        <v>17.960041861867687</v>
      </c>
      <c r="E6" s="13">
        <v>14.726456931487057</v>
      </c>
      <c r="F6" s="13">
        <v>8.6166081714558089</v>
      </c>
      <c r="G6" s="13">
        <v>2.7550162054507692</v>
      </c>
      <c r="I6" s="13"/>
      <c r="J6" s="13"/>
      <c r="K6" s="13">
        <v>3.2335849303806294</v>
      </c>
      <c r="L6" s="13">
        <v>6.1098487600312481</v>
      </c>
      <c r="M6" s="13">
        <v>5.8615919660050411</v>
      </c>
      <c r="O6" s="9">
        <v>1913</v>
      </c>
      <c r="P6" s="13"/>
      <c r="Q6" s="13"/>
      <c r="R6" s="13">
        <v>17.960041861867683</v>
      </c>
      <c r="S6" s="13">
        <v>14.726456931487057</v>
      </c>
      <c r="T6" s="13">
        <v>8.6166081714558072</v>
      </c>
      <c r="U6" s="13">
        <v>2.7550162054507688</v>
      </c>
      <c r="W6" s="13"/>
      <c r="X6" s="13"/>
      <c r="Y6" s="13">
        <v>3.2335849303806263</v>
      </c>
      <c r="Z6" s="13">
        <v>6.1098487600312499</v>
      </c>
      <c r="AA6" s="13">
        <v>5.8615919660050384</v>
      </c>
      <c r="AC6" s="9">
        <v>1913</v>
      </c>
      <c r="AD6" s="13"/>
      <c r="AE6" s="13"/>
      <c r="AF6" s="13">
        <v>17.960041861867683</v>
      </c>
      <c r="AG6" s="13">
        <v>14.726456931487057</v>
      </c>
      <c r="AH6" s="13">
        <v>8.6166081714558072</v>
      </c>
      <c r="AI6" s="13">
        <v>2.7550162054507688</v>
      </c>
      <c r="AK6" s="13"/>
      <c r="AL6" s="13"/>
      <c r="AM6" s="13">
        <v>3.2335849303806263</v>
      </c>
      <c r="AN6" s="13">
        <v>6.1098487600312499</v>
      </c>
      <c r="AO6" s="13">
        <v>5.8615919660050384</v>
      </c>
      <c r="AQ6" s="9">
        <f>AF6/100</f>
        <v>0.17960041861867684</v>
      </c>
    </row>
    <row r="7" spans="1:43" ht="14.25" customHeight="1" x14ac:dyDescent="0.25">
      <c r="A7" s="9">
        <v>1914</v>
      </c>
      <c r="B7" s="13"/>
      <c r="C7" s="13"/>
      <c r="D7" s="13">
        <v>18.15794105921632</v>
      </c>
      <c r="E7" s="13">
        <v>15.080262243019749</v>
      </c>
      <c r="F7" s="13">
        <v>8.6033408914061322</v>
      </c>
      <c r="G7" s="13">
        <v>2.7292084736544595</v>
      </c>
      <c r="I7" s="13"/>
      <c r="J7" s="13"/>
      <c r="K7" s="13">
        <v>3.0776788161965696</v>
      </c>
      <c r="L7" s="13">
        <v>6.4769213516136181</v>
      </c>
      <c r="M7" s="13">
        <v>5.8741324177516727</v>
      </c>
      <c r="O7" s="9">
        <v>1914</v>
      </c>
      <c r="P7" s="13"/>
      <c r="Q7" s="13"/>
      <c r="R7" s="13">
        <v>18.15794105921632</v>
      </c>
      <c r="S7" s="13">
        <v>15.080262243019749</v>
      </c>
      <c r="T7" s="13">
        <v>8.6033408914061305</v>
      </c>
      <c r="U7" s="13">
        <v>2.7292084736544595</v>
      </c>
      <c r="W7" s="13"/>
      <c r="X7" s="13"/>
      <c r="Y7" s="13">
        <v>3.0776788161965705</v>
      </c>
      <c r="Z7" s="13">
        <v>6.476921351613619</v>
      </c>
      <c r="AA7" s="13">
        <v>5.8741324177516709</v>
      </c>
      <c r="AC7" s="9">
        <v>1914</v>
      </c>
      <c r="AD7" s="13"/>
      <c r="AE7" s="13"/>
      <c r="AF7" s="13">
        <v>18.15794105921632</v>
      </c>
      <c r="AG7" s="13">
        <v>15.080262243019749</v>
      </c>
      <c r="AH7" s="13">
        <v>8.6033408914061305</v>
      </c>
      <c r="AI7" s="13">
        <v>2.7292084736544595</v>
      </c>
      <c r="AK7" s="13"/>
      <c r="AL7" s="13"/>
      <c r="AM7" s="13">
        <v>3.0776788161965705</v>
      </c>
      <c r="AN7" s="13">
        <v>6.476921351613619</v>
      </c>
      <c r="AO7" s="13">
        <v>5.8741324177516709</v>
      </c>
      <c r="AQ7" s="9">
        <f t="shared" ref="AQ7:AQ70" si="0">AF7/100</f>
        <v>0.1815794105921632</v>
      </c>
    </row>
    <row r="8" spans="1:43" ht="14.25" customHeight="1" x14ac:dyDescent="0.25">
      <c r="A8" s="9">
        <v>1915</v>
      </c>
      <c r="B8" s="13"/>
      <c r="C8" s="13"/>
      <c r="D8" s="108">
        <v>17.577725000000001</v>
      </c>
      <c r="E8" s="108">
        <v>14.577549999999999</v>
      </c>
      <c r="F8" s="108">
        <v>9.2188499999999998</v>
      </c>
      <c r="G8" s="108">
        <v>4.3603499999999995</v>
      </c>
      <c r="H8" s="13"/>
      <c r="I8" s="13"/>
      <c r="J8" s="13"/>
      <c r="K8" s="108">
        <v>3.0001749999999996</v>
      </c>
      <c r="L8" s="108">
        <v>5.3586999999999989</v>
      </c>
      <c r="M8" s="108">
        <v>4.8584999999999994</v>
      </c>
      <c r="O8" s="9">
        <v>1915</v>
      </c>
      <c r="P8" s="13"/>
      <c r="Q8" s="13"/>
      <c r="R8" s="13">
        <v>17.57772211527503</v>
      </c>
      <c r="S8" s="13">
        <v>14.578159517693143</v>
      </c>
      <c r="T8" s="13">
        <v>9.2193842850742129</v>
      </c>
      <c r="U8" s="13">
        <v>4.3600513902654159</v>
      </c>
      <c r="W8" s="13"/>
      <c r="X8" s="13"/>
      <c r="Y8" s="13">
        <v>2.9995625975818871</v>
      </c>
      <c r="Z8" s="13">
        <v>5.35877523261893</v>
      </c>
      <c r="AA8" s="13">
        <v>4.859332894808797</v>
      </c>
      <c r="AC8" s="9">
        <v>1915</v>
      </c>
      <c r="AD8" s="13"/>
      <c r="AE8" s="13"/>
      <c r="AF8" s="13">
        <v>17.57772211527503</v>
      </c>
      <c r="AG8" s="13">
        <v>14.578159517693143</v>
      </c>
      <c r="AH8" s="13">
        <v>9.2193842850742129</v>
      </c>
      <c r="AI8" s="13">
        <v>4.3600513902654159</v>
      </c>
      <c r="AK8" s="13"/>
      <c r="AL8" s="13"/>
      <c r="AM8" s="13">
        <v>2.9995625975818871</v>
      </c>
      <c r="AN8" s="13">
        <v>5.35877523261893</v>
      </c>
      <c r="AO8" s="13">
        <v>4.859332894808797</v>
      </c>
      <c r="AQ8" s="9">
        <f t="shared" si="0"/>
        <v>0.1757772211527503</v>
      </c>
    </row>
    <row r="9" spans="1:43" ht="14.25" customHeight="1" x14ac:dyDescent="0.25">
      <c r="A9" s="9">
        <v>1916</v>
      </c>
      <c r="B9" s="13"/>
      <c r="C9" s="13"/>
      <c r="D9" s="13">
        <v>18.573066775406247</v>
      </c>
      <c r="E9" s="13">
        <v>15.603644946132414</v>
      </c>
      <c r="F9" s="13">
        <v>9.8665304300158141</v>
      </c>
      <c r="G9" s="13">
        <v>4.4049341044346759</v>
      </c>
      <c r="I9" s="13"/>
      <c r="J9" s="13"/>
      <c r="K9" s="13">
        <v>2.9694218292738341</v>
      </c>
      <c r="L9" s="13">
        <v>5.7371145161165993</v>
      </c>
      <c r="M9" s="13">
        <v>5.4615963255811391</v>
      </c>
      <c r="O9" s="9">
        <v>1916</v>
      </c>
      <c r="P9" s="13"/>
      <c r="Q9" s="13"/>
      <c r="R9" s="13">
        <v>18.889374566570748</v>
      </c>
      <c r="S9" s="13">
        <v>15.934809118867367</v>
      </c>
      <c r="T9" s="13">
        <v>10.126638446222421</v>
      </c>
      <c r="U9" s="13">
        <v>4.5148184602104671</v>
      </c>
      <c r="W9" s="13"/>
      <c r="X9" s="13"/>
      <c r="Y9" s="13">
        <v>2.9545654477033807</v>
      </c>
      <c r="Z9" s="13">
        <v>5.8081706726449465</v>
      </c>
      <c r="AA9" s="13">
        <v>5.6118199860119535</v>
      </c>
      <c r="AC9" s="9">
        <v>1916</v>
      </c>
      <c r="AD9" s="13"/>
      <c r="AE9" s="13"/>
      <c r="AF9" s="13">
        <v>19.310755788605956</v>
      </c>
      <c r="AG9" s="13">
        <v>16.371894646905229</v>
      </c>
      <c r="AH9" s="13">
        <v>10.514662593144882</v>
      </c>
      <c r="AI9" s="13">
        <v>4.7812342033102109</v>
      </c>
      <c r="AK9" s="13"/>
      <c r="AL9" s="13"/>
      <c r="AM9" s="13">
        <v>2.9388611417007269</v>
      </c>
      <c r="AN9" s="13">
        <v>5.8572320537603471</v>
      </c>
      <c r="AO9" s="13">
        <v>5.7334283898346712</v>
      </c>
      <c r="AQ9" s="9">
        <f t="shared" si="0"/>
        <v>0.19310755788605957</v>
      </c>
    </row>
    <row r="10" spans="1:43" ht="14.25" customHeight="1" x14ac:dyDescent="0.25">
      <c r="A10" s="9">
        <v>1917</v>
      </c>
      <c r="B10" s="13">
        <v>40.287041875222585</v>
      </c>
      <c r="C10" s="13">
        <v>30.334548357320493</v>
      </c>
      <c r="D10" s="13">
        <v>17.599487458195231</v>
      </c>
      <c r="E10" s="13">
        <v>14.234191776849656</v>
      </c>
      <c r="F10" s="13">
        <v>8.3578808480598283</v>
      </c>
      <c r="G10" s="13">
        <v>3.3307691380518309</v>
      </c>
      <c r="I10" s="13">
        <v>9.9524935179020932</v>
      </c>
      <c r="J10" s="13">
        <v>12.735060899125262</v>
      </c>
      <c r="K10" s="13">
        <v>3.3652956813455743</v>
      </c>
      <c r="L10" s="13">
        <v>5.8763109287898265</v>
      </c>
      <c r="M10" s="13">
        <v>5.0271117100079978</v>
      </c>
      <c r="O10" s="9">
        <v>1917</v>
      </c>
      <c r="P10" s="13">
        <v>40.434034322940434</v>
      </c>
      <c r="Q10" s="13">
        <v>30.567916160998742</v>
      </c>
      <c r="R10" s="13">
        <v>17.719495951948279</v>
      </c>
      <c r="S10" s="13">
        <v>14.318716672589861</v>
      </c>
      <c r="T10" s="13">
        <v>8.3883137990618781</v>
      </c>
      <c r="U10" s="13">
        <v>3.3280421889743645</v>
      </c>
      <c r="W10" s="13">
        <v>9.8661181619416922</v>
      </c>
      <c r="X10" s="13">
        <v>12.848420209050463</v>
      </c>
      <c r="Y10" s="13">
        <v>3.4007792793584173</v>
      </c>
      <c r="Z10" s="13">
        <v>5.9304028735279832</v>
      </c>
      <c r="AA10" s="13">
        <v>5.0602716100875131</v>
      </c>
      <c r="AC10" s="9">
        <v>1917</v>
      </c>
      <c r="AD10" s="13">
        <v>40.507657450090065</v>
      </c>
      <c r="AE10" s="13">
        <v>30.641539288148373</v>
      </c>
      <c r="AF10" s="13">
        <v>17.737148100278475</v>
      </c>
      <c r="AG10" s="13">
        <v>14.342590026123615</v>
      </c>
      <c r="AH10" s="13">
        <v>8.401536970845239</v>
      </c>
      <c r="AI10" s="13">
        <v>3.3652030168037186</v>
      </c>
      <c r="AK10" s="13">
        <v>9.8661181619416922</v>
      </c>
      <c r="AL10" s="13">
        <v>12.904391187869898</v>
      </c>
      <c r="AM10" s="13">
        <v>3.39455807415486</v>
      </c>
      <c r="AN10" s="13">
        <v>5.9410530552783758</v>
      </c>
      <c r="AO10" s="13">
        <v>5.0363339540415204</v>
      </c>
      <c r="AQ10" s="9">
        <f t="shared" si="0"/>
        <v>0.17737148100278474</v>
      </c>
    </row>
    <row r="11" spans="1:43" ht="14.25" customHeight="1" x14ac:dyDescent="0.25">
      <c r="A11" s="9">
        <v>1918</v>
      </c>
      <c r="B11" s="13">
        <v>39.903727512022577</v>
      </c>
      <c r="C11" s="13">
        <v>29.297948299387599</v>
      </c>
      <c r="D11" s="13">
        <v>15.883220435548376</v>
      </c>
      <c r="E11" s="13">
        <v>12.385495073527531</v>
      </c>
      <c r="F11" s="13">
        <v>6.7411642602400779</v>
      </c>
      <c r="G11" s="13">
        <v>2.4481629304319621</v>
      </c>
      <c r="I11" s="13">
        <v>10.605779212634976</v>
      </c>
      <c r="J11" s="13">
        <v>13.414727863839222</v>
      </c>
      <c r="K11" s="13">
        <v>3.4977253620208453</v>
      </c>
      <c r="L11" s="13">
        <v>5.6443308132874535</v>
      </c>
      <c r="M11" s="13">
        <v>4.2930013298081153</v>
      </c>
      <c r="O11" s="9">
        <v>1918</v>
      </c>
      <c r="P11" s="13">
        <v>40.080617368760073</v>
      </c>
      <c r="Q11" s="13">
        <v>29.47552467535078</v>
      </c>
      <c r="R11" s="13">
        <v>15.986705670687723</v>
      </c>
      <c r="S11" s="13">
        <v>12.447986298408512</v>
      </c>
      <c r="T11" s="13">
        <v>6.744700623879611</v>
      </c>
      <c r="U11" s="13">
        <v>2.440180961587223</v>
      </c>
      <c r="W11" s="13">
        <v>10.605092693409294</v>
      </c>
      <c r="X11" s="13">
        <v>13.488819004663057</v>
      </c>
      <c r="Y11" s="13">
        <v>3.5387193722792105</v>
      </c>
      <c r="Z11" s="13">
        <v>5.7032856745289013</v>
      </c>
      <c r="AA11" s="13">
        <v>4.304519662292388</v>
      </c>
      <c r="AC11" s="9">
        <v>1918</v>
      </c>
      <c r="AD11" s="13">
        <v>40.107045446727192</v>
      </c>
      <c r="AE11" s="13">
        <v>29.493392703869436</v>
      </c>
      <c r="AF11" s="13">
        <v>15.961472661607251</v>
      </c>
      <c r="AG11" s="13">
        <v>12.429518013472086</v>
      </c>
      <c r="AH11" s="13">
        <v>6.7164822458815596</v>
      </c>
      <c r="AI11" s="13">
        <v>2.4542270776995521</v>
      </c>
      <c r="AK11" s="13">
        <v>10.613652742857756</v>
      </c>
      <c r="AL11" s="13">
        <v>13.531920042262184</v>
      </c>
      <c r="AM11" s="13">
        <v>3.5319546481351658</v>
      </c>
      <c r="AN11" s="13">
        <v>5.7130357675905259</v>
      </c>
      <c r="AO11" s="13">
        <v>4.2622551681820076</v>
      </c>
      <c r="AQ11" s="9">
        <f t="shared" si="0"/>
        <v>0.15961472661607251</v>
      </c>
    </row>
    <row r="12" spans="1:43" ht="14.25" customHeight="1" x14ac:dyDescent="0.25">
      <c r="A12" s="9">
        <v>1919</v>
      </c>
      <c r="B12" s="13">
        <v>39.481324015339318</v>
      </c>
      <c r="C12" s="13">
        <v>29.307649555520989</v>
      </c>
      <c r="D12" s="13">
        <v>15.867414854522684</v>
      </c>
      <c r="E12" s="13">
        <v>12.233965187748193</v>
      </c>
      <c r="F12" s="13">
        <v>6.4539788483073588</v>
      </c>
      <c r="G12" s="13">
        <v>2.2202065921126208</v>
      </c>
      <c r="I12" s="13">
        <v>10.173674459818331</v>
      </c>
      <c r="J12" s="13">
        <v>13.440234700998305</v>
      </c>
      <c r="K12" s="13">
        <v>3.6334496667744909</v>
      </c>
      <c r="L12" s="13">
        <v>5.7799863394408346</v>
      </c>
      <c r="M12" s="13">
        <v>4.2337722561947384</v>
      </c>
      <c r="O12" s="9">
        <v>1919</v>
      </c>
      <c r="P12" s="13">
        <v>39.92499398575066</v>
      </c>
      <c r="Q12" s="13">
        <v>29.79463053367262</v>
      </c>
      <c r="R12" s="13">
        <v>16.15428336358654</v>
      </c>
      <c r="S12" s="13">
        <v>12.41868938930774</v>
      </c>
      <c r="T12" s="13">
        <v>6.5112867558762959</v>
      </c>
      <c r="U12" s="13">
        <v>2.2212995893613185</v>
      </c>
      <c r="W12" s="13">
        <v>10.13036345207804</v>
      </c>
      <c r="X12" s="13">
        <v>13.640347170086081</v>
      </c>
      <c r="Y12" s="13">
        <v>3.7355939742787996</v>
      </c>
      <c r="Z12" s="13">
        <v>5.9074026334314444</v>
      </c>
      <c r="AA12" s="13">
        <v>4.2899871665149778</v>
      </c>
      <c r="AC12" s="9">
        <v>1919</v>
      </c>
      <c r="AD12" s="13">
        <v>40.315637882022621</v>
      </c>
      <c r="AE12" s="13">
        <v>30.167699166527587</v>
      </c>
      <c r="AF12" s="13">
        <v>16.41077832802263</v>
      </c>
      <c r="AG12" s="13">
        <v>12.638293063331796</v>
      </c>
      <c r="AH12" s="13">
        <v>6.6297173757209711</v>
      </c>
      <c r="AI12" s="13">
        <v>2.2865297104244195</v>
      </c>
      <c r="AK12" s="13">
        <v>10.147938715495034</v>
      </c>
      <c r="AL12" s="13">
        <v>13.756920838504957</v>
      </c>
      <c r="AM12" s="13">
        <v>3.7724852646908342</v>
      </c>
      <c r="AN12" s="13">
        <v>6.0085756876108247</v>
      </c>
      <c r="AO12" s="13">
        <v>4.3431876652965515</v>
      </c>
      <c r="AQ12" s="9">
        <f t="shared" si="0"/>
        <v>0.16410778328022629</v>
      </c>
    </row>
    <row r="13" spans="1:43" ht="14.25" customHeight="1" x14ac:dyDescent="0.25">
      <c r="A13" s="9">
        <v>1920</v>
      </c>
      <c r="B13" s="13">
        <v>38.10038743776925</v>
      </c>
      <c r="C13" s="13">
        <v>27.469450331966726</v>
      </c>
      <c r="D13" s="13">
        <v>14.459042055439385</v>
      </c>
      <c r="E13" s="13">
        <v>10.953262951818074</v>
      </c>
      <c r="F13" s="13">
        <v>5.3714330344460741</v>
      </c>
      <c r="G13" s="13">
        <v>1.6716386264226366</v>
      </c>
      <c r="I13" s="13">
        <v>10.630937105802522</v>
      </c>
      <c r="J13" s="13">
        <v>13.010408276527343</v>
      </c>
      <c r="K13" s="13">
        <v>3.5057791036213106</v>
      </c>
      <c r="L13" s="13">
        <v>5.5818299173719996</v>
      </c>
      <c r="M13" s="13">
        <v>3.699794408023438</v>
      </c>
      <c r="O13" s="9">
        <v>1920</v>
      </c>
      <c r="P13" s="13">
        <v>38.686359380954137</v>
      </c>
      <c r="Q13" s="13">
        <v>28.023326636641659</v>
      </c>
      <c r="R13" s="13">
        <v>14.677641724981248</v>
      </c>
      <c r="S13" s="13">
        <v>11.040242632315817</v>
      </c>
      <c r="T13" s="13">
        <v>5.3457444777239624</v>
      </c>
      <c r="U13" s="13">
        <v>1.6485362020141345</v>
      </c>
      <c r="W13" s="13">
        <v>10.663032744312478</v>
      </c>
      <c r="X13" s="13">
        <v>13.345684911660411</v>
      </c>
      <c r="Y13" s="13">
        <v>3.6373990926654312</v>
      </c>
      <c r="Z13" s="13">
        <v>5.6944981545918543</v>
      </c>
      <c r="AA13" s="13">
        <v>3.6972082757098281</v>
      </c>
      <c r="AC13" s="9">
        <v>1920</v>
      </c>
      <c r="AD13" s="13">
        <v>39.014113640373459</v>
      </c>
      <c r="AE13" s="13">
        <v>28.324019636724628</v>
      </c>
      <c r="AF13" s="13">
        <v>14.829819366320033</v>
      </c>
      <c r="AG13" s="13">
        <v>11.142994791572887</v>
      </c>
      <c r="AH13" s="13">
        <v>5.3572248881608973</v>
      </c>
      <c r="AI13" s="13">
        <v>1.6628981564311756</v>
      </c>
      <c r="AK13" s="13">
        <v>10.690094003648831</v>
      </c>
      <c r="AL13" s="13">
        <v>13.494200270404596</v>
      </c>
      <c r="AM13" s="13">
        <v>3.6868245747471455</v>
      </c>
      <c r="AN13" s="13">
        <v>5.7857699034119898</v>
      </c>
      <c r="AO13" s="13">
        <v>3.6943267317297215</v>
      </c>
      <c r="AQ13" s="9">
        <f t="shared" si="0"/>
        <v>0.14829819366320032</v>
      </c>
    </row>
    <row r="14" spans="1:43" ht="14.25" customHeight="1" x14ac:dyDescent="0.25">
      <c r="A14" s="9">
        <v>1921</v>
      </c>
      <c r="B14" s="13">
        <v>42.859726639973672</v>
      </c>
      <c r="C14" s="13">
        <v>30.45706085831802</v>
      </c>
      <c r="D14" s="13">
        <v>15.472929986471554</v>
      </c>
      <c r="E14" s="13">
        <v>11.598833022368154</v>
      </c>
      <c r="F14" s="13">
        <v>5.6021650083906449</v>
      </c>
      <c r="G14" s="13">
        <v>1.6892103882340819</v>
      </c>
      <c r="I14" s="13">
        <v>12.402665781655651</v>
      </c>
      <c r="J14" s="13">
        <v>14.984130871846467</v>
      </c>
      <c r="K14" s="13">
        <v>3.8740969641033987</v>
      </c>
      <c r="L14" s="13">
        <v>5.9966680139775104</v>
      </c>
      <c r="M14" s="13">
        <v>3.9129546201565626</v>
      </c>
      <c r="O14" s="9">
        <v>1921</v>
      </c>
      <c r="P14" s="13">
        <v>43.084315648353048</v>
      </c>
      <c r="Q14" s="13">
        <v>30.717146796053328</v>
      </c>
      <c r="R14" s="13">
        <v>15.617163349565791</v>
      </c>
      <c r="S14" s="13">
        <v>11.681044905687362</v>
      </c>
      <c r="T14" s="13">
        <v>5.6119721348351188</v>
      </c>
      <c r="U14" s="13">
        <v>1.679042695419152</v>
      </c>
      <c r="W14" s="13">
        <v>12.36716885229972</v>
      </c>
      <c r="X14" s="13">
        <v>15.099983446487537</v>
      </c>
      <c r="Y14" s="13">
        <v>3.9361184438784296</v>
      </c>
      <c r="Z14" s="13">
        <v>6.0690727708522427</v>
      </c>
      <c r="AA14" s="13">
        <v>3.9329294394159668</v>
      </c>
      <c r="AC14" s="9">
        <v>1921</v>
      </c>
      <c r="AD14" s="13">
        <v>43.181056663800774</v>
      </c>
      <c r="AE14" s="13">
        <v>30.804124226184879</v>
      </c>
      <c r="AF14" s="13">
        <v>15.637915884632855</v>
      </c>
      <c r="AG14" s="13">
        <v>11.698099708938438</v>
      </c>
      <c r="AH14" s="13">
        <v>5.6019527041906061</v>
      </c>
      <c r="AI14" s="13">
        <v>1.6883974290585058</v>
      </c>
      <c r="AK14" s="13">
        <v>12.376932437615896</v>
      </c>
      <c r="AL14" s="13">
        <v>15.166208341552023</v>
      </c>
      <c r="AM14" s="13">
        <v>3.9398161756944177</v>
      </c>
      <c r="AN14" s="13">
        <v>6.0961470047478317</v>
      </c>
      <c r="AO14" s="13">
        <v>3.9135552751321003</v>
      </c>
      <c r="AQ14" s="9">
        <f t="shared" si="0"/>
        <v>0.15637915884632855</v>
      </c>
    </row>
    <row r="15" spans="1:43" ht="14.25" customHeight="1" x14ac:dyDescent="0.25">
      <c r="A15" s="9">
        <v>1922</v>
      </c>
      <c r="B15" s="13">
        <v>42.948553427651262</v>
      </c>
      <c r="C15" s="13">
        <v>31.052785074698921</v>
      </c>
      <c r="D15" s="13">
        <v>16.292319490434096</v>
      </c>
      <c r="E15" s="13">
        <v>12.376225490196916</v>
      </c>
      <c r="F15" s="13">
        <v>6.1685282053958774</v>
      </c>
      <c r="G15" s="13">
        <v>2.0093203672445035</v>
      </c>
      <c r="I15" s="13">
        <v>11.895768352952343</v>
      </c>
      <c r="J15" s="13">
        <v>14.760465584264825</v>
      </c>
      <c r="K15" s="13">
        <v>3.9160940002371785</v>
      </c>
      <c r="L15" s="13">
        <v>6.2076972848010392</v>
      </c>
      <c r="M15" s="13">
        <v>4.1592078381513735</v>
      </c>
      <c r="O15" s="9">
        <v>1922</v>
      </c>
      <c r="P15" s="13">
        <v>43.211012670664168</v>
      </c>
      <c r="Q15" s="13">
        <v>31.4478498473058</v>
      </c>
      <c r="R15" s="13">
        <v>16.648551726860948</v>
      </c>
      <c r="S15" s="13">
        <v>12.670791752385295</v>
      </c>
      <c r="T15" s="13">
        <v>6.3484879133767578</v>
      </c>
      <c r="U15" s="13">
        <v>2.0887819198388446</v>
      </c>
      <c r="W15" s="13">
        <v>11.763162823358368</v>
      </c>
      <c r="X15" s="13">
        <v>14.799298120444853</v>
      </c>
      <c r="Y15" s="13">
        <v>3.9777599744756529</v>
      </c>
      <c r="Z15" s="13">
        <v>6.3223038390085371</v>
      </c>
      <c r="AA15" s="13">
        <v>4.2597059935379136</v>
      </c>
      <c r="AC15" s="9">
        <v>1922</v>
      </c>
      <c r="AD15" s="13">
        <v>43.721477661517703</v>
      </c>
      <c r="AE15" s="13">
        <v>31.944984786518706</v>
      </c>
      <c r="AF15" s="13">
        <v>17.057628417064823</v>
      </c>
      <c r="AG15" s="13">
        <v>13.057803488397468</v>
      </c>
      <c r="AH15" s="13">
        <v>6.635449183507184</v>
      </c>
      <c r="AI15" s="13">
        <v>2.274160740214322</v>
      </c>
      <c r="AK15" s="13">
        <v>11.776492874998997</v>
      </c>
      <c r="AL15" s="13">
        <v>14.887356369453883</v>
      </c>
      <c r="AM15" s="13">
        <v>3.9998249286673548</v>
      </c>
      <c r="AN15" s="13">
        <v>6.422354304890284</v>
      </c>
      <c r="AO15" s="13">
        <v>4.361288443292862</v>
      </c>
      <c r="AQ15" s="9">
        <f t="shared" si="0"/>
        <v>0.17057628417064824</v>
      </c>
    </row>
    <row r="16" spans="1:43" ht="14.25" customHeight="1" x14ac:dyDescent="0.25">
      <c r="A16" s="9">
        <v>1923</v>
      </c>
      <c r="B16" s="13">
        <v>40.589552069786016</v>
      </c>
      <c r="C16" s="13">
        <v>28.948658056395292</v>
      </c>
      <c r="D16" s="13">
        <v>14.991004682031273</v>
      </c>
      <c r="E16" s="13">
        <v>11.323141368900284</v>
      </c>
      <c r="F16" s="13">
        <v>5.5038652248768205</v>
      </c>
      <c r="G16" s="13">
        <v>1.7515973184398406</v>
      </c>
      <c r="I16" s="13">
        <v>11.640894013390728</v>
      </c>
      <c r="J16" s="13">
        <v>13.957653374364018</v>
      </c>
      <c r="K16" s="13">
        <v>3.6678633131309888</v>
      </c>
      <c r="L16" s="13">
        <v>5.8192761440234637</v>
      </c>
      <c r="M16" s="13">
        <v>3.7522679064369799</v>
      </c>
      <c r="O16" s="9">
        <v>1923</v>
      </c>
      <c r="P16" s="13">
        <v>40.977370533150108</v>
      </c>
      <c r="Q16" s="13">
        <v>29.322791771457975</v>
      </c>
      <c r="R16" s="13">
        <v>15.284841614401538</v>
      </c>
      <c r="S16" s="13">
        <v>11.568171687473511</v>
      </c>
      <c r="T16" s="13">
        <v>5.6545040638163782</v>
      </c>
      <c r="U16" s="13">
        <v>1.8261077453431791</v>
      </c>
      <c r="W16" s="13">
        <v>11.654578761692132</v>
      </c>
      <c r="X16" s="13">
        <v>14.037950157056438</v>
      </c>
      <c r="Y16" s="13">
        <v>3.7166699269280272</v>
      </c>
      <c r="Z16" s="13">
        <v>5.9136676236571324</v>
      </c>
      <c r="AA16" s="13">
        <v>3.8283963184731991</v>
      </c>
      <c r="AC16" s="9">
        <v>1923</v>
      </c>
      <c r="AD16" s="13">
        <v>41.461250579837895</v>
      </c>
      <c r="AE16" s="13">
        <v>29.776854992568527</v>
      </c>
      <c r="AF16" s="13">
        <v>15.642493090768797</v>
      </c>
      <c r="AG16" s="13">
        <v>11.907863136898126</v>
      </c>
      <c r="AH16" s="13">
        <v>5.906410568436165</v>
      </c>
      <c r="AI16" s="13">
        <v>1.997966722614291</v>
      </c>
      <c r="AK16" s="13">
        <v>11.684395587269368</v>
      </c>
      <c r="AL16" s="13">
        <v>14.13436190179973</v>
      </c>
      <c r="AM16" s="13">
        <v>3.7346299538706713</v>
      </c>
      <c r="AN16" s="13">
        <v>6.0014525684619606</v>
      </c>
      <c r="AO16" s="13">
        <v>3.908443845821874</v>
      </c>
      <c r="AQ16" s="9">
        <f t="shared" si="0"/>
        <v>0.15642493090768797</v>
      </c>
    </row>
    <row r="17" spans="1:43" ht="14.25" customHeight="1" x14ac:dyDescent="0.25">
      <c r="A17" s="9">
        <v>1924</v>
      </c>
      <c r="B17" s="13">
        <v>43.263914655396832</v>
      </c>
      <c r="C17" s="13">
        <v>30.9278771313489</v>
      </c>
      <c r="D17" s="13">
        <v>16.315906869089506</v>
      </c>
      <c r="E17" s="13">
        <v>12.41639215115665</v>
      </c>
      <c r="F17" s="13">
        <v>6.1401284958182245</v>
      </c>
      <c r="G17" s="13">
        <v>2.0087135732595818</v>
      </c>
      <c r="I17" s="13">
        <v>12.336037524047935</v>
      </c>
      <c r="J17" s="13">
        <v>14.611970262259391</v>
      </c>
      <c r="K17" s="13">
        <v>3.899514717932858</v>
      </c>
      <c r="L17" s="13">
        <v>6.2762636553384255</v>
      </c>
      <c r="M17" s="13">
        <v>4.1314149225586423</v>
      </c>
      <c r="O17" s="9">
        <v>1924</v>
      </c>
      <c r="P17" s="13">
        <v>43.656594612566586</v>
      </c>
      <c r="Q17" s="13">
        <v>31.393347565839139</v>
      </c>
      <c r="R17" s="13">
        <v>16.804630840540568</v>
      </c>
      <c r="S17" s="13">
        <v>12.824895711027498</v>
      </c>
      <c r="T17" s="13">
        <v>6.3794415947871936</v>
      </c>
      <c r="U17" s="13">
        <v>2.0980707836779153</v>
      </c>
      <c r="W17" s="13">
        <v>12.263247046727447</v>
      </c>
      <c r="X17" s="13">
        <v>14.588716725298571</v>
      </c>
      <c r="Y17" s="13">
        <v>3.9797351295130703</v>
      </c>
      <c r="Z17" s="13">
        <v>6.4454541162403043</v>
      </c>
      <c r="AA17" s="13">
        <v>4.2813708111092783</v>
      </c>
      <c r="AC17" s="9">
        <v>1924</v>
      </c>
      <c r="AD17" s="13">
        <v>44.407042747847463</v>
      </c>
      <c r="AE17" s="13">
        <v>32.112075775425097</v>
      </c>
      <c r="AF17" s="13">
        <v>17.423080267847396</v>
      </c>
      <c r="AG17" s="13">
        <v>13.400652753557946</v>
      </c>
      <c r="AH17" s="13">
        <v>6.7870222283341901</v>
      </c>
      <c r="AI17" s="13">
        <v>2.3249502043152432</v>
      </c>
      <c r="AK17" s="13">
        <v>12.294966972422365</v>
      </c>
      <c r="AL17" s="13">
        <v>14.688995507577701</v>
      </c>
      <c r="AM17" s="13">
        <v>4.0224275142894506</v>
      </c>
      <c r="AN17" s="13">
        <v>6.6136305252237557</v>
      </c>
      <c r="AO17" s="13">
        <v>4.4620720240189469</v>
      </c>
      <c r="AQ17" s="9">
        <f t="shared" si="0"/>
        <v>0.17423080267847396</v>
      </c>
    </row>
    <row r="18" spans="1:43" ht="14.25" customHeight="1" x14ac:dyDescent="0.25">
      <c r="A18" s="9">
        <v>1925</v>
      </c>
      <c r="B18" s="13">
        <v>44.166809347301999</v>
      </c>
      <c r="C18" s="13">
        <v>32.465505649341267</v>
      </c>
      <c r="D18" s="13">
        <v>17.602806588875772</v>
      </c>
      <c r="E18" s="13">
        <v>13.413491441835065</v>
      </c>
      <c r="F18" s="13">
        <v>6.7520291796493837</v>
      </c>
      <c r="G18" s="13">
        <v>2.3450783923630882</v>
      </c>
      <c r="I18" s="13">
        <v>11.701303697960732</v>
      </c>
      <c r="J18" s="13">
        <v>14.862699060465493</v>
      </c>
      <c r="K18" s="13">
        <v>4.1893151470407082</v>
      </c>
      <c r="L18" s="13">
        <v>6.6614622621856814</v>
      </c>
      <c r="M18" s="13">
        <v>4.406950787286295</v>
      </c>
      <c r="O18" s="9">
        <v>1925</v>
      </c>
      <c r="P18" s="13">
        <v>44.553790806461571</v>
      </c>
      <c r="Q18" s="13">
        <v>33.238608743090651</v>
      </c>
      <c r="R18" s="13">
        <v>18.619295545598177</v>
      </c>
      <c r="S18" s="13">
        <v>14.332980692598163</v>
      </c>
      <c r="T18" s="13">
        <v>7.370449417347686</v>
      </c>
      <c r="U18" s="13">
        <v>2.6308051760179443</v>
      </c>
      <c r="W18" s="13">
        <v>11.315182063370919</v>
      </c>
      <c r="X18" s="13">
        <v>14.619313197492474</v>
      </c>
      <c r="Y18" s="13">
        <v>4.2863148530000146</v>
      </c>
      <c r="Z18" s="13">
        <v>6.9625312752504769</v>
      </c>
      <c r="AA18" s="13">
        <v>4.7396442413297422</v>
      </c>
      <c r="AC18" s="9">
        <v>1925</v>
      </c>
      <c r="AD18" s="13">
        <v>46.354076918824084</v>
      </c>
      <c r="AE18" s="13">
        <v>35.009523176185766</v>
      </c>
      <c r="AF18" s="13">
        <v>20.244504854676585</v>
      </c>
      <c r="AG18" s="13">
        <v>15.860651133997282</v>
      </c>
      <c r="AH18" s="13">
        <v>8.5239041727676064</v>
      </c>
      <c r="AI18" s="13">
        <v>3.3108484827819593</v>
      </c>
      <c r="AK18" s="13">
        <v>11.344553742638318</v>
      </c>
      <c r="AL18" s="13">
        <v>14.765018321509181</v>
      </c>
      <c r="AM18" s="13">
        <v>4.3838537206793031</v>
      </c>
      <c r="AN18" s="13">
        <v>7.3367469612296752</v>
      </c>
      <c r="AO18" s="13">
        <v>5.2130556899856471</v>
      </c>
      <c r="AQ18" s="9">
        <f t="shared" si="0"/>
        <v>0.20244504854676584</v>
      </c>
    </row>
    <row r="19" spans="1:43" ht="14.25" customHeight="1" x14ac:dyDescent="0.25">
      <c r="A19" s="9">
        <v>1926</v>
      </c>
      <c r="B19" s="13">
        <v>44.068985279853884</v>
      </c>
      <c r="C19" s="13">
        <v>32.752353247483313</v>
      </c>
      <c r="D19" s="13">
        <v>18.011497014310468</v>
      </c>
      <c r="E19" s="13">
        <v>13.747729345105002</v>
      </c>
      <c r="F19" s="13">
        <v>7.0681737726868112</v>
      </c>
      <c r="G19" s="13">
        <v>2.538778969872193</v>
      </c>
      <c r="I19" s="13">
        <v>11.316632032370574</v>
      </c>
      <c r="J19" s="13">
        <v>14.740856233172842</v>
      </c>
      <c r="K19" s="13">
        <v>4.2637676692054676</v>
      </c>
      <c r="L19" s="13">
        <v>6.6795555724181908</v>
      </c>
      <c r="M19" s="13">
        <v>4.5293948028146183</v>
      </c>
      <c r="O19" s="9">
        <v>1926</v>
      </c>
      <c r="P19" s="13">
        <v>44.348775886909976</v>
      </c>
      <c r="Q19" s="13">
        <v>33.280735870198242</v>
      </c>
      <c r="R19" s="13">
        <v>18.700619184333572</v>
      </c>
      <c r="S19" s="13">
        <v>14.395253373778184</v>
      </c>
      <c r="T19" s="13">
        <v>7.5471338463855151</v>
      </c>
      <c r="U19" s="13">
        <v>2.7852702967074805</v>
      </c>
      <c r="W19" s="13">
        <v>11.068040016711734</v>
      </c>
      <c r="X19" s="13">
        <v>14.58011668586467</v>
      </c>
      <c r="Y19" s="13">
        <v>4.3053658105553883</v>
      </c>
      <c r="Z19" s="13">
        <v>6.8481195273926687</v>
      </c>
      <c r="AA19" s="13">
        <v>4.7618635496780346</v>
      </c>
      <c r="AC19" s="9">
        <v>1926</v>
      </c>
      <c r="AD19" s="13">
        <v>45.710435768237389</v>
      </c>
      <c r="AE19" s="13">
        <v>34.61378598978888</v>
      </c>
      <c r="AF19" s="13">
        <v>19.90905138979759</v>
      </c>
      <c r="AG19" s="13">
        <v>15.547752625080262</v>
      </c>
      <c r="AH19" s="13">
        <v>8.4590047554456902</v>
      </c>
      <c r="AI19" s="13">
        <v>3.3640176310679935</v>
      </c>
      <c r="AK19" s="13">
        <v>11.096649778448509</v>
      </c>
      <c r="AL19" s="13">
        <v>14.704734599991291</v>
      </c>
      <c r="AM19" s="13">
        <v>4.3612987647173274</v>
      </c>
      <c r="AN19" s="13">
        <v>7.088747869634572</v>
      </c>
      <c r="AO19" s="13">
        <v>5.0949871243776972</v>
      </c>
      <c r="AQ19" s="9">
        <f t="shared" si="0"/>
        <v>0.19909051389797588</v>
      </c>
    </row>
    <row r="20" spans="1:43" ht="14.25" customHeight="1" x14ac:dyDescent="0.25">
      <c r="A20" s="9">
        <v>1927</v>
      </c>
      <c r="B20" s="13">
        <v>44.665733319579374</v>
      </c>
      <c r="C20" s="13">
        <v>33.431649181588078</v>
      </c>
      <c r="D20" s="13">
        <v>18.67888575023515</v>
      </c>
      <c r="E20" s="13">
        <v>14.333028457236894</v>
      </c>
      <c r="F20" s="13">
        <v>7.4726058910537043</v>
      </c>
      <c r="G20" s="13">
        <v>2.7581348811531092</v>
      </c>
      <c r="I20" s="13">
        <v>11.234084137991294</v>
      </c>
      <c r="J20" s="13">
        <v>14.75276343135293</v>
      </c>
      <c r="K20" s="13">
        <v>4.3458572929982573</v>
      </c>
      <c r="L20" s="13">
        <v>6.860422566183189</v>
      </c>
      <c r="M20" s="13">
        <v>4.7144710099005955</v>
      </c>
      <c r="O20" s="9">
        <v>1927</v>
      </c>
      <c r="P20" s="13">
        <v>44.963173431428636</v>
      </c>
      <c r="Q20" s="13">
        <v>34.020190484278984</v>
      </c>
      <c r="R20" s="13">
        <v>19.49471810002813</v>
      </c>
      <c r="S20" s="13">
        <v>15.130046605577201</v>
      </c>
      <c r="T20" s="13">
        <v>8.0828641126156509</v>
      </c>
      <c r="U20" s="13">
        <v>3.0468965534128589</v>
      </c>
      <c r="W20" s="13">
        <v>10.942982947149652</v>
      </c>
      <c r="X20" s="13">
        <v>14.525472384250854</v>
      </c>
      <c r="Y20" s="13">
        <v>4.3646714944509295</v>
      </c>
      <c r="Z20" s="13">
        <v>7.0471824929615501</v>
      </c>
      <c r="AA20" s="13">
        <v>5.0359675592027919</v>
      </c>
      <c r="AC20" s="9">
        <v>1927</v>
      </c>
      <c r="AD20" s="13">
        <v>46.668456108833972</v>
      </c>
      <c r="AE20" s="13">
        <v>35.691028338606849</v>
      </c>
      <c r="AF20" s="13">
        <v>21.025033880744509</v>
      </c>
      <c r="AG20" s="13">
        <v>16.596922526104812</v>
      </c>
      <c r="AH20" s="13">
        <v>9.2539418014410213</v>
      </c>
      <c r="AI20" s="13">
        <v>3.7542140165501308</v>
      </c>
      <c r="AK20" s="13">
        <v>10.977427770227123</v>
      </c>
      <c r="AL20" s="13">
        <v>14.66599445786234</v>
      </c>
      <c r="AM20" s="13">
        <v>4.4281113546396966</v>
      </c>
      <c r="AN20" s="13">
        <v>7.342980724663791</v>
      </c>
      <c r="AO20" s="13">
        <v>5.4997277848908901</v>
      </c>
      <c r="AQ20" s="9">
        <f t="shared" si="0"/>
        <v>0.21025033880744509</v>
      </c>
    </row>
    <row r="21" spans="1:43" ht="14.25" customHeight="1" x14ac:dyDescent="0.25">
      <c r="A21" s="9">
        <v>1928</v>
      </c>
      <c r="B21" s="13">
        <v>46.093182150666607</v>
      </c>
      <c r="C21" s="13">
        <v>34.771422129759962</v>
      </c>
      <c r="D21" s="13">
        <v>19.598717962508879</v>
      </c>
      <c r="E21" s="13">
        <v>15.174913117686582</v>
      </c>
      <c r="F21" s="13">
        <v>8.1916622713454377</v>
      </c>
      <c r="G21" s="13">
        <v>3.2254883590899679</v>
      </c>
      <c r="I21" s="13">
        <v>11.321760020906645</v>
      </c>
      <c r="J21" s="13">
        <v>15.172704167251084</v>
      </c>
      <c r="K21" s="13">
        <v>4.4238048448222953</v>
      </c>
      <c r="L21" s="13">
        <v>6.9832508463411438</v>
      </c>
      <c r="M21" s="13">
        <v>4.9661739122554707</v>
      </c>
      <c r="O21" s="9">
        <v>1928</v>
      </c>
      <c r="P21" s="13">
        <v>46.267313467666497</v>
      </c>
      <c r="Q21" s="13">
        <v>35.575496112300023</v>
      </c>
      <c r="R21" s="13">
        <v>21.091164267741028</v>
      </c>
      <c r="S21" s="13">
        <v>16.662247265650901</v>
      </c>
      <c r="T21" s="13">
        <v>9.3360951503904257</v>
      </c>
      <c r="U21" s="13">
        <v>3.7333662969452019</v>
      </c>
      <c r="W21" s="13">
        <v>10.691817355366474</v>
      </c>
      <c r="X21" s="13">
        <v>14.484331844558994</v>
      </c>
      <c r="Y21" s="13">
        <v>4.4289170020901274</v>
      </c>
      <c r="Z21" s="13">
        <v>7.3261521152604754</v>
      </c>
      <c r="AA21" s="13">
        <v>5.6027288534452238</v>
      </c>
      <c r="AC21" s="9">
        <v>1928</v>
      </c>
      <c r="AD21" s="13">
        <v>49.288711598739553</v>
      </c>
      <c r="AE21" s="13">
        <v>38.563682916406897</v>
      </c>
      <c r="AF21" s="13">
        <v>23.94024950539707</v>
      </c>
      <c r="AG21" s="13">
        <v>19.399011736224548</v>
      </c>
      <c r="AH21" s="13">
        <v>11.540899580778978</v>
      </c>
      <c r="AI21" s="13">
        <v>5.0245153107773435</v>
      </c>
      <c r="AK21" s="13">
        <v>10.725028682332656</v>
      </c>
      <c r="AL21" s="13">
        <v>14.623433411009827</v>
      </c>
      <c r="AM21" s="13">
        <v>4.5412377691725219</v>
      </c>
      <c r="AN21" s="13">
        <v>7.8581121554455695</v>
      </c>
      <c r="AO21" s="13">
        <v>6.5163842700016348</v>
      </c>
      <c r="AQ21" s="9">
        <f t="shared" si="0"/>
        <v>0.23940249505397071</v>
      </c>
    </row>
    <row r="22" spans="1:43" ht="14.25" customHeight="1" x14ac:dyDescent="0.25">
      <c r="A22" s="9">
        <v>1929</v>
      </c>
      <c r="B22" s="13">
        <v>43.758403603469105</v>
      </c>
      <c r="C22" s="13">
        <v>33.048367482715776</v>
      </c>
      <c r="D22" s="13">
        <v>18.417904285315917</v>
      </c>
      <c r="E22" s="13">
        <v>14.213125226733165</v>
      </c>
      <c r="F22" s="13">
        <v>7.6218608438736206</v>
      </c>
      <c r="G22" s="13">
        <v>3.0057812608517063</v>
      </c>
      <c r="I22" s="13">
        <v>10.710036120753328</v>
      </c>
      <c r="J22" s="13">
        <v>14.630463197399859</v>
      </c>
      <c r="K22" s="13">
        <v>4.2047790585827514</v>
      </c>
      <c r="L22" s="13">
        <v>6.5912643828595439</v>
      </c>
      <c r="M22" s="13">
        <v>4.6160795830219135</v>
      </c>
      <c r="O22" s="9">
        <v>1929</v>
      </c>
      <c r="P22" s="13">
        <v>43.973459543652446</v>
      </c>
      <c r="Q22" s="13">
        <v>33.775517108278002</v>
      </c>
      <c r="R22" s="13">
        <v>19.755574736048818</v>
      </c>
      <c r="S22" s="13">
        <v>15.554313369097301</v>
      </c>
      <c r="T22" s="13">
        <v>8.7726612125805747</v>
      </c>
      <c r="U22" s="13">
        <v>3.6095318092467736</v>
      </c>
      <c r="W22" s="13">
        <v>10.197942435374443</v>
      </c>
      <c r="X22" s="13">
        <v>14.019942372229185</v>
      </c>
      <c r="Y22" s="13">
        <v>4.2012613669515169</v>
      </c>
      <c r="Z22" s="13">
        <v>6.781652156516726</v>
      </c>
      <c r="AA22" s="13">
        <v>5.1631294033338015</v>
      </c>
      <c r="AC22" s="9">
        <v>1929</v>
      </c>
      <c r="AD22" s="13">
        <v>46.709587896007235</v>
      </c>
      <c r="AE22" s="13">
        <v>36.483031304114114</v>
      </c>
      <c r="AF22" s="13">
        <v>22.352883584556572</v>
      </c>
      <c r="AG22" s="13">
        <v>18.066498819641161</v>
      </c>
      <c r="AH22" s="13">
        <v>10.913684975677205</v>
      </c>
      <c r="AI22" s="13">
        <v>4.9902636063775878</v>
      </c>
      <c r="AK22" s="13">
        <v>10.226556591893122</v>
      </c>
      <c r="AL22" s="13">
        <v>14.130147719557542</v>
      </c>
      <c r="AM22" s="13">
        <v>4.286384764915411</v>
      </c>
      <c r="AN22" s="13">
        <v>7.1528138439639566</v>
      </c>
      <c r="AO22" s="13">
        <v>5.9234213692996169</v>
      </c>
      <c r="AQ22" s="9">
        <f t="shared" si="0"/>
        <v>0.22352883584556571</v>
      </c>
    </row>
    <row r="23" spans="1:43" ht="14.25" customHeight="1" x14ac:dyDescent="0.25">
      <c r="A23" s="9">
        <v>1930</v>
      </c>
      <c r="B23" s="13">
        <v>43.073474553390646</v>
      </c>
      <c r="C23" s="13">
        <v>31.180684237748331</v>
      </c>
      <c r="D23" s="13">
        <v>16.422818416449541</v>
      </c>
      <c r="E23" s="13">
        <v>12.417256771537877</v>
      </c>
      <c r="F23" s="13">
        <v>6.4017230324275385</v>
      </c>
      <c r="G23" s="13">
        <v>2.3887538491116418</v>
      </c>
      <c r="I23" s="13">
        <v>11.892790315642312</v>
      </c>
      <c r="J23" s="13">
        <v>14.75786582129879</v>
      </c>
      <c r="K23" s="13">
        <v>4.0055616449116638</v>
      </c>
      <c r="L23" s="13">
        <v>6.0155337391103387</v>
      </c>
      <c r="M23" s="13">
        <v>4.0129691833158967</v>
      </c>
      <c r="O23" s="9">
        <v>1930</v>
      </c>
      <c r="P23" s="13">
        <v>43.244736927172944</v>
      </c>
      <c r="Q23" s="13">
        <v>31.463600620038033</v>
      </c>
      <c r="R23" s="13">
        <v>16.715336087223566</v>
      </c>
      <c r="S23" s="13">
        <v>12.702785493477055</v>
      </c>
      <c r="T23" s="13">
        <v>6.6430881114153495</v>
      </c>
      <c r="U23" s="13">
        <v>2.5305437662697106</v>
      </c>
      <c r="W23" s="13">
        <v>11.781136307134911</v>
      </c>
      <c r="X23" s="13">
        <v>14.748264532814467</v>
      </c>
      <c r="Y23" s="13">
        <v>4.0125505937465107</v>
      </c>
      <c r="Z23" s="13">
        <v>6.0596973820617057</v>
      </c>
      <c r="AA23" s="13">
        <v>4.1125443451456389</v>
      </c>
      <c r="AC23" s="9">
        <v>1930</v>
      </c>
      <c r="AD23" s="13">
        <v>43.86545498443467</v>
      </c>
      <c r="AE23" s="13">
        <v>32.063078624787295</v>
      </c>
      <c r="AF23" s="13">
        <v>17.223273140378865</v>
      </c>
      <c r="AG23" s="13">
        <v>13.204208063817591</v>
      </c>
      <c r="AH23" s="13">
        <v>7.0742560079510968</v>
      </c>
      <c r="AI23" s="13">
        <v>2.8445522686741045</v>
      </c>
      <c r="AK23" s="13">
        <v>11.802376359647376</v>
      </c>
      <c r="AL23" s="13">
        <v>14.83980548440843</v>
      </c>
      <c r="AM23" s="13">
        <v>4.0190650765612741</v>
      </c>
      <c r="AN23" s="13">
        <v>6.1299520558664939</v>
      </c>
      <c r="AO23" s="13">
        <v>4.2297037392769923</v>
      </c>
      <c r="AQ23" s="9">
        <f t="shared" si="0"/>
        <v>0.17223273140378864</v>
      </c>
    </row>
    <row r="24" spans="1:43" ht="14.25" customHeight="1" x14ac:dyDescent="0.25">
      <c r="A24" s="9">
        <v>1931</v>
      </c>
      <c r="B24" s="13">
        <v>44.404993839685282</v>
      </c>
      <c r="C24" s="13">
        <v>31.012222183907056</v>
      </c>
      <c r="D24" s="13">
        <v>15.270594044223252</v>
      </c>
      <c r="E24" s="13">
        <v>11.323771337745876</v>
      </c>
      <c r="F24" s="13">
        <v>5.6751445341883793</v>
      </c>
      <c r="G24" s="13">
        <v>2.0744133398493183</v>
      </c>
      <c r="I24" s="13">
        <v>13.39277165577823</v>
      </c>
      <c r="J24" s="13">
        <v>15.741628139683803</v>
      </c>
      <c r="K24" s="13">
        <v>3.9468227064773749</v>
      </c>
      <c r="L24" s="13">
        <v>5.648626803557498</v>
      </c>
      <c r="M24" s="13">
        <v>3.6007311943390605</v>
      </c>
      <c r="O24" s="9">
        <v>1931</v>
      </c>
      <c r="P24" s="13">
        <v>44.400930269610427</v>
      </c>
      <c r="Q24" s="13">
        <v>31.095049645214242</v>
      </c>
      <c r="R24" s="13">
        <v>15.394874651702928</v>
      </c>
      <c r="S24" s="13">
        <v>11.443239008581852</v>
      </c>
      <c r="T24" s="13">
        <v>5.7707810529042334</v>
      </c>
      <c r="U24" s="13">
        <v>2.1317198079347173</v>
      </c>
      <c r="W24" s="13">
        <v>13.305880624396185</v>
      </c>
      <c r="X24" s="13">
        <v>15.700174993511315</v>
      </c>
      <c r="Y24" s="13">
        <v>3.951635643121076</v>
      </c>
      <c r="Z24" s="13">
        <v>5.6724579556776185</v>
      </c>
      <c r="AA24" s="13">
        <v>3.6390612449695161</v>
      </c>
      <c r="AC24" s="9">
        <v>1931</v>
      </c>
      <c r="AD24" s="13">
        <v>44.543200012431981</v>
      </c>
      <c r="AE24" s="13">
        <v>31.230867017434903</v>
      </c>
      <c r="AF24" s="13">
        <v>15.498458756689251</v>
      </c>
      <c r="AG24" s="13">
        <v>11.565778606723622</v>
      </c>
      <c r="AH24" s="13">
        <v>5.8933968225086639</v>
      </c>
      <c r="AI24" s="13">
        <v>2.2499013882845174</v>
      </c>
      <c r="AK24" s="13">
        <v>13.312332994997078</v>
      </c>
      <c r="AL24" s="13">
        <v>15.732408260745652</v>
      </c>
      <c r="AM24" s="13">
        <v>3.9326801499656288</v>
      </c>
      <c r="AN24" s="13">
        <v>5.6723817842149584</v>
      </c>
      <c r="AO24" s="13">
        <v>3.6434954342241466</v>
      </c>
      <c r="AQ24" s="9">
        <f t="shared" si="0"/>
        <v>0.15498458756689251</v>
      </c>
    </row>
    <row r="25" spans="1:43" ht="14.25" customHeight="1" x14ac:dyDescent="0.25">
      <c r="A25" s="9">
        <v>1932</v>
      </c>
      <c r="B25" s="13">
        <v>46.30052587105051</v>
      </c>
      <c r="C25" s="13">
        <v>32.590805160950012</v>
      </c>
      <c r="D25" s="13">
        <v>15.478467631887071</v>
      </c>
      <c r="E25" s="13">
        <v>11.548961982268013</v>
      </c>
      <c r="F25" s="13">
        <v>5.8962244962743897</v>
      </c>
      <c r="G25" s="13">
        <v>1.9264855493777389</v>
      </c>
      <c r="I25" s="13">
        <v>13.7097207101005</v>
      </c>
      <c r="J25" s="13">
        <v>17.112337529062941</v>
      </c>
      <c r="K25" s="13">
        <v>3.9295056496190592</v>
      </c>
      <c r="L25" s="13">
        <v>5.6527374859936232</v>
      </c>
      <c r="M25" s="13">
        <v>3.9697389468966504</v>
      </c>
      <c r="O25" s="9">
        <v>1932</v>
      </c>
      <c r="P25" s="13">
        <v>46.360832971445497</v>
      </c>
      <c r="Q25" s="13">
        <v>32.662846579628166</v>
      </c>
      <c r="R25" s="13">
        <v>15.562770096061632</v>
      </c>
      <c r="S25" s="13">
        <v>11.635055500707143</v>
      </c>
      <c r="T25" s="13">
        <v>5.9559651708921875</v>
      </c>
      <c r="U25" s="13">
        <v>1.9483188767247481</v>
      </c>
      <c r="W25" s="13">
        <v>13.697986391817331</v>
      </c>
      <c r="X25" s="13">
        <v>17.100076483566532</v>
      </c>
      <c r="Y25" s="13">
        <v>3.9277145953544892</v>
      </c>
      <c r="Z25" s="13">
        <v>5.6790903298149553</v>
      </c>
      <c r="AA25" s="13">
        <v>4.0076462941674391</v>
      </c>
      <c r="AC25" s="9">
        <v>1932</v>
      </c>
      <c r="AD25" s="13">
        <v>46.37021177726151</v>
      </c>
      <c r="AE25" s="13">
        <v>32.66812331151079</v>
      </c>
      <c r="AF25" s="13">
        <v>15.555930046295794</v>
      </c>
      <c r="AG25" s="13">
        <v>11.623006613336145</v>
      </c>
      <c r="AH25" s="13">
        <v>5.9695090930959029</v>
      </c>
      <c r="AI25" s="13">
        <v>1.9894684756199468</v>
      </c>
      <c r="AK25" s="13">
        <v>13.70208846575072</v>
      </c>
      <c r="AL25" s="13">
        <v>17.112193265214998</v>
      </c>
      <c r="AM25" s="13">
        <v>3.9329234329596492</v>
      </c>
      <c r="AN25" s="13">
        <v>5.6534975202402418</v>
      </c>
      <c r="AO25" s="13">
        <v>3.9800406174759564</v>
      </c>
      <c r="AQ25" s="9">
        <f t="shared" si="0"/>
        <v>0.15555930046295793</v>
      </c>
    </row>
    <row r="26" spans="1:43" ht="14.25" customHeight="1" x14ac:dyDescent="0.25">
      <c r="A26" s="9">
        <v>1933</v>
      </c>
      <c r="B26" s="13">
        <v>45.026429505703511</v>
      </c>
      <c r="C26" s="13">
        <v>32.486416270191881</v>
      </c>
      <c r="D26" s="13">
        <v>15.770913177787016</v>
      </c>
      <c r="E26" s="13">
        <v>11.778683388669775</v>
      </c>
      <c r="F26" s="13">
        <v>6.0544782496875325</v>
      </c>
      <c r="G26" s="13">
        <v>2.0446143537247261</v>
      </c>
      <c r="I26" s="13">
        <v>12.540013235511633</v>
      </c>
      <c r="J26" s="13">
        <v>16.715503092404862</v>
      </c>
      <c r="K26" s="13">
        <v>3.9922297891172414</v>
      </c>
      <c r="L26" s="13">
        <v>5.7242051389822421</v>
      </c>
      <c r="M26" s="13">
        <v>4.0098638959628063</v>
      </c>
      <c r="O26" s="9">
        <v>1933</v>
      </c>
      <c r="P26" s="13">
        <v>45.168236739527096</v>
      </c>
      <c r="Q26" s="13">
        <v>32.761451006499939</v>
      </c>
      <c r="R26" s="13">
        <v>16.0924641754773</v>
      </c>
      <c r="S26" s="13">
        <v>12.089884953915357</v>
      </c>
      <c r="T26" s="13">
        <v>6.289555262916072</v>
      </c>
      <c r="U26" s="13">
        <v>2.1429163380583245</v>
      </c>
      <c r="W26" s="13">
        <v>12.406785733027156</v>
      </c>
      <c r="X26" s="13">
        <v>16.668986831022639</v>
      </c>
      <c r="Y26" s="13">
        <v>4.0025792215619429</v>
      </c>
      <c r="Z26" s="13">
        <v>5.800329690999285</v>
      </c>
      <c r="AA26" s="13">
        <v>4.1466389248577471</v>
      </c>
      <c r="AC26" s="9">
        <v>1933</v>
      </c>
      <c r="AD26" s="13">
        <v>45.60181443056176</v>
      </c>
      <c r="AE26" s="13">
        <v>33.186730415772487</v>
      </c>
      <c r="AF26" s="13">
        <v>16.460087350020167</v>
      </c>
      <c r="AG26" s="13">
        <v>12.464659480300346</v>
      </c>
      <c r="AH26" s="13">
        <v>6.6088668867149893</v>
      </c>
      <c r="AI26" s="13">
        <v>2.3442619303236287</v>
      </c>
      <c r="AK26" s="13">
        <v>12.415084014789272</v>
      </c>
      <c r="AL26" s="13">
        <v>16.72664306575232</v>
      </c>
      <c r="AM26" s="13">
        <v>3.9954278697198209</v>
      </c>
      <c r="AN26" s="13">
        <v>5.855792593585357</v>
      </c>
      <c r="AO26" s="13">
        <v>4.2646049563913611</v>
      </c>
      <c r="AQ26" s="9">
        <f t="shared" si="0"/>
        <v>0.16460087350020167</v>
      </c>
    </row>
    <row r="27" spans="1:43" ht="14.25" customHeight="1" x14ac:dyDescent="0.25">
      <c r="A27" s="9">
        <v>1934</v>
      </c>
      <c r="B27" s="13">
        <v>45.155076643858933</v>
      </c>
      <c r="C27" s="13">
        <v>32.994642950790201</v>
      </c>
      <c r="D27" s="13">
        <v>15.868185076417598</v>
      </c>
      <c r="E27" s="13">
        <v>11.79599110379406</v>
      </c>
      <c r="F27" s="13">
        <v>5.8236806287307799</v>
      </c>
      <c r="G27" s="13">
        <v>1.9218939824356394</v>
      </c>
      <c r="I27" s="13">
        <v>12.160433693068736</v>
      </c>
      <c r="J27" s="13">
        <v>17.126457874372601</v>
      </c>
      <c r="K27" s="13">
        <v>4.0721939726235377</v>
      </c>
      <c r="L27" s="13">
        <v>5.9723104750632814</v>
      </c>
      <c r="M27" s="13">
        <v>3.9017866462951409</v>
      </c>
      <c r="O27" s="9">
        <v>1934</v>
      </c>
      <c r="P27" s="13">
        <v>45.173997198902711</v>
      </c>
      <c r="Q27" s="13">
        <v>33.107340603396196</v>
      </c>
      <c r="R27" s="13">
        <v>16.001074812598322</v>
      </c>
      <c r="S27" s="13">
        <v>11.920567188018621</v>
      </c>
      <c r="T27" s="13">
        <v>5.8927968438780605</v>
      </c>
      <c r="U27" s="13">
        <v>1.9339340189978573</v>
      </c>
      <c r="W27" s="13">
        <v>12.066656595506515</v>
      </c>
      <c r="X27" s="13">
        <v>17.106265790797874</v>
      </c>
      <c r="Y27" s="13">
        <v>4.0805076245797007</v>
      </c>
      <c r="Z27" s="13">
        <v>6.0277703441405608</v>
      </c>
      <c r="AA27" s="13">
        <v>3.9588628248802031</v>
      </c>
      <c r="AC27" s="9">
        <v>1934</v>
      </c>
      <c r="AD27" s="13">
        <v>45.783541972143638</v>
      </c>
      <c r="AE27" s="13">
        <v>33.713476801859791</v>
      </c>
      <c r="AF27" s="13">
        <v>16.396989069448942</v>
      </c>
      <c r="AG27" s="13">
        <v>12.29505717806367</v>
      </c>
      <c r="AH27" s="13">
        <v>6.129114649256171</v>
      </c>
      <c r="AI27" s="13">
        <v>2.0732433519932787</v>
      </c>
      <c r="AK27" s="13">
        <v>12.070065170283847</v>
      </c>
      <c r="AL27" s="13">
        <v>17.316487732410849</v>
      </c>
      <c r="AM27" s="13">
        <v>4.1019318913852718</v>
      </c>
      <c r="AN27" s="13">
        <v>6.1659425288074994</v>
      </c>
      <c r="AO27" s="13">
        <v>4.0558712972628923</v>
      </c>
      <c r="AQ27" s="9">
        <f t="shared" si="0"/>
        <v>0.16396989069448942</v>
      </c>
    </row>
    <row r="28" spans="1:43" ht="14.25" customHeight="1" x14ac:dyDescent="0.25">
      <c r="A28" s="9">
        <v>1935</v>
      </c>
      <c r="B28" s="13">
        <v>43.392987272768522</v>
      </c>
      <c r="C28" s="13">
        <v>30.990185866278104</v>
      </c>
      <c r="D28" s="13">
        <v>15.628311990462226</v>
      </c>
      <c r="E28" s="13">
        <v>11.67052653139077</v>
      </c>
      <c r="F28" s="13">
        <v>5.7968718562550565</v>
      </c>
      <c r="G28" s="13">
        <v>1.9463370851066035</v>
      </c>
      <c r="I28" s="13">
        <v>12.40280140649042</v>
      </c>
      <c r="J28" s="13">
        <v>15.361873875815876</v>
      </c>
      <c r="K28" s="13">
        <v>3.9577854590714563</v>
      </c>
      <c r="L28" s="13">
        <v>5.8736546751357137</v>
      </c>
      <c r="M28" s="13">
        <v>3.8505347711484532</v>
      </c>
      <c r="O28" s="9">
        <v>1935</v>
      </c>
      <c r="P28" s="13">
        <v>43.544972431210994</v>
      </c>
      <c r="Q28" s="13">
        <v>31.341366460781558</v>
      </c>
      <c r="R28" s="13">
        <v>15.967682755047051</v>
      </c>
      <c r="S28" s="13">
        <v>11.974742079711374</v>
      </c>
      <c r="T28" s="13">
        <v>5.9641835390475384</v>
      </c>
      <c r="U28" s="13">
        <v>1.9755016645628289</v>
      </c>
      <c r="W28" s="13">
        <v>12.203605970429436</v>
      </c>
      <c r="X28" s="13">
        <v>15.373683705734507</v>
      </c>
      <c r="Y28" s="13">
        <v>3.9929406753356762</v>
      </c>
      <c r="Z28" s="13">
        <v>6.010558540663836</v>
      </c>
      <c r="AA28" s="13">
        <v>3.9886818744847092</v>
      </c>
      <c r="AC28" s="9">
        <v>1935</v>
      </c>
      <c r="AD28" s="13">
        <v>44.493982712429755</v>
      </c>
      <c r="AE28" s="13">
        <v>32.284768837368439</v>
      </c>
      <c r="AF28" s="13">
        <v>16.676285163429341</v>
      </c>
      <c r="AG28" s="13">
        <v>12.634133834442153</v>
      </c>
      <c r="AH28" s="13">
        <v>6.3922876063773257</v>
      </c>
      <c r="AI28" s="13">
        <v>2.1879479269571975</v>
      </c>
      <c r="AK28" s="13">
        <v>12.209213875061316</v>
      </c>
      <c r="AL28" s="13">
        <v>15.608483673939098</v>
      </c>
      <c r="AM28" s="13">
        <v>4.0421513289871882</v>
      </c>
      <c r="AN28" s="13">
        <v>6.2418462280648273</v>
      </c>
      <c r="AO28" s="13">
        <v>4.2043396794201282</v>
      </c>
      <c r="AQ28" s="9">
        <f t="shared" si="0"/>
        <v>0.16676285163429341</v>
      </c>
    </row>
    <row r="29" spans="1:43" ht="14.25" customHeight="1" x14ac:dyDescent="0.25">
      <c r="A29" s="9">
        <v>1936</v>
      </c>
      <c r="B29" s="13">
        <v>44.772366982564023</v>
      </c>
      <c r="C29" s="13">
        <v>32.654772694179684</v>
      </c>
      <c r="D29" s="13">
        <v>17.637342175901782</v>
      </c>
      <c r="E29" s="13">
        <v>13.369131687862877</v>
      </c>
      <c r="F29" s="13">
        <v>6.6874494164752774</v>
      </c>
      <c r="G29" s="13">
        <v>2.2341259705213141</v>
      </c>
      <c r="I29" s="13">
        <v>12.117594288384341</v>
      </c>
      <c r="J29" s="13">
        <v>15.017430518277902</v>
      </c>
      <c r="K29" s="13">
        <v>4.268210488038906</v>
      </c>
      <c r="L29" s="13">
        <v>6.6816822713876007</v>
      </c>
      <c r="M29" s="13">
        <v>4.4533234459539628</v>
      </c>
      <c r="O29" s="9">
        <v>1936</v>
      </c>
      <c r="P29" s="13">
        <v>45.148456484514654</v>
      </c>
      <c r="Q29" s="13">
        <v>33.219928237784558</v>
      </c>
      <c r="R29" s="13">
        <v>18.163690434639353</v>
      </c>
      <c r="S29" s="13">
        <v>13.827449454981052</v>
      </c>
      <c r="T29" s="13">
        <v>6.916217674902092</v>
      </c>
      <c r="U29" s="13">
        <v>2.2540123001462402</v>
      </c>
      <c r="W29" s="13">
        <v>11.928528246730096</v>
      </c>
      <c r="X29" s="13">
        <v>15.056237803145205</v>
      </c>
      <c r="Y29" s="13">
        <v>4.3362409796583012</v>
      </c>
      <c r="Z29" s="13">
        <v>6.9112317800789596</v>
      </c>
      <c r="AA29" s="13">
        <v>4.6622053747558514</v>
      </c>
      <c r="AC29" s="9">
        <v>1936</v>
      </c>
      <c r="AD29" s="13">
        <v>46.593775094476257</v>
      </c>
      <c r="AE29" s="13">
        <v>34.638718695803568</v>
      </c>
      <c r="AF29" s="13">
        <v>19.288244180211549</v>
      </c>
      <c r="AG29" s="13">
        <v>14.858265033341596</v>
      </c>
      <c r="AH29" s="13">
        <v>7.565232554387479</v>
      </c>
      <c r="AI29" s="13">
        <v>2.5369178210276937</v>
      </c>
      <c r="AK29" s="13">
        <v>11.955056398672689</v>
      </c>
      <c r="AL29" s="13">
        <v>15.350474515592019</v>
      </c>
      <c r="AM29" s="13">
        <v>4.4299791468699539</v>
      </c>
      <c r="AN29" s="13">
        <v>7.2930324789541165</v>
      </c>
      <c r="AO29" s="13">
        <v>5.0283147333597853</v>
      </c>
      <c r="AQ29" s="9">
        <f t="shared" si="0"/>
        <v>0.1928824418021155</v>
      </c>
    </row>
    <row r="30" spans="1:43" ht="14.25" customHeight="1" x14ac:dyDescent="0.25">
      <c r="A30" s="9">
        <v>1937</v>
      </c>
      <c r="B30" s="13">
        <v>43.34787985334529</v>
      </c>
      <c r="C30" s="13">
        <v>31.379274489392156</v>
      </c>
      <c r="D30" s="13">
        <v>16.450434286791296</v>
      </c>
      <c r="E30" s="13">
        <v>12.415189081359168</v>
      </c>
      <c r="F30" s="13">
        <v>6.1611817866289851</v>
      </c>
      <c r="G30" s="13">
        <v>2.0155380578081696</v>
      </c>
      <c r="I30" s="13">
        <v>11.968605363953138</v>
      </c>
      <c r="J30" s="13">
        <v>14.928840202600856</v>
      </c>
      <c r="K30" s="13">
        <v>4.0352452054321297</v>
      </c>
      <c r="L30" s="13">
        <v>6.254007294730183</v>
      </c>
      <c r="M30" s="13">
        <v>4.145643728820815</v>
      </c>
      <c r="O30" s="9">
        <v>1937</v>
      </c>
      <c r="P30" s="13">
        <v>43.542824607292985</v>
      </c>
      <c r="Q30" s="13">
        <v>31.59392970480507</v>
      </c>
      <c r="R30" s="13">
        <v>16.668356532238626</v>
      </c>
      <c r="S30" s="13">
        <v>12.584364745543965</v>
      </c>
      <c r="T30" s="13">
        <v>6.2337584623255031</v>
      </c>
      <c r="U30" s="13">
        <v>2.0258395638993152</v>
      </c>
      <c r="W30" s="13">
        <v>11.948894902487915</v>
      </c>
      <c r="X30" s="13">
        <v>14.925573172566445</v>
      </c>
      <c r="Y30" s="13">
        <v>4.0839917866946607</v>
      </c>
      <c r="Z30" s="13">
        <v>6.350606283218462</v>
      </c>
      <c r="AA30" s="13">
        <v>4.2079188984261879</v>
      </c>
      <c r="AC30" s="9">
        <v>1937</v>
      </c>
      <c r="AD30" s="13">
        <v>44.231411760580173</v>
      </c>
      <c r="AE30" s="13">
        <v>32.268704748036349</v>
      </c>
      <c r="AF30" s="13">
        <v>17.149341603070713</v>
      </c>
      <c r="AG30" s="13">
        <v>13.02364848807577</v>
      </c>
      <c r="AH30" s="13">
        <v>6.4944611660107627</v>
      </c>
      <c r="AI30" s="13">
        <v>2.1743821431557628</v>
      </c>
      <c r="AK30" s="13">
        <v>11.962707012543824</v>
      </c>
      <c r="AL30" s="13">
        <v>15.119363144965636</v>
      </c>
      <c r="AM30" s="13">
        <v>4.1256931149949434</v>
      </c>
      <c r="AN30" s="13">
        <v>6.529187322065007</v>
      </c>
      <c r="AO30" s="13">
        <v>4.3200790228549995</v>
      </c>
      <c r="AQ30" s="9">
        <f t="shared" si="0"/>
        <v>0.17149341603070714</v>
      </c>
    </row>
    <row r="31" spans="1:43" ht="14.25" customHeight="1" x14ac:dyDescent="0.25">
      <c r="A31" s="9">
        <v>1938</v>
      </c>
      <c r="B31" s="13">
        <v>43.000890492514117</v>
      </c>
      <c r="C31" s="13">
        <v>30.182192025392485</v>
      </c>
      <c r="D31" s="13">
        <v>14.72938302542493</v>
      </c>
      <c r="E31" s="13">
        <v>10.816366723209649</v>
      </c>
      <c r="F31" s="13">
        <v>5.1557203044317461</v>
      </c>
      <c r="G31" s="13">
        <v>1.6664630261522455</v>
      </c>
      <c r="I31" s="13">
        <v>12.818698467121632</v>
      </c>
      <c r="J31" s="13">
        <v>15.452808999967555</v>
      </c>
      <c r="K31" s="13">
        <v>3.9130163022152824</v>
      </c>
      <c r="L31" s="13">
        <v>5.660646418777902</v>
      </c>
      <c r="M31" s="13">
        <v>3.4892572782795011</v>
      </c>
      <c r="O31" s="9">
        <v>1938</v>
      </c>
      <c r="P31" s="13">
        <v>43.125500055513115</v>
      </c>
      <c r="Q31" s="13">
        <v>30.408192427626425</v>
      </c>
      <c r="R31" s="13">
        <v>15.021531373925681</v>
      </c>
      <c r="S31" s="13">
        <v>11.082141869361022</v>
      </c>
      <c r="T31" s="13">
        <v>5.3556141157958894</v>
      </c>
      <c r="U31" s="13">
        <v>1.79580584983998</v>
      </c>
      <c r="W31" s="13">
        <v>12.71730762788669</v>
      </c>
      <c r="X31" s="13">
        <v>15.386661053700744</v>
      </c>
      <c r="Y31" s="13">
        <v>3.9393895045646588</v>
      </c>
      <c r="Z31" s="13">
        <v>5.7265277535651329</v>
      </c>
      <c r="AA31" s="13">
        <v>3.5598082659559092</v>
      </c>
      <c r="AC31" s="9">
        <v>1938</v>
      </c>
      <c r="AD31" s="13">
        <v>44.074837570771869</v>
      </c>
      <c r="AE31" s="13">
        <v>31.34471544799429</v>
      </c>
      <c r="AF31" s="13">
        <v>15.754923180145182</v>
      </c>
      <c r="AG31" s="13">
        <v>11.775878298539793</v>
      </c>
      <c r="AH31" s="13">
        <v>5.883863074939498</v>
      </c>
      <c r="AI31" s="13">
        <v>2.1945121575450073</v>
      </c>
      <c r="AK31" s="13">
        <v>12.73012212277758</v>
      </c>
      <c r="AL31" s="13">
        <v>15.589792267849107</v>
      </c>
      <c r="AM31" s="13">
        <v>3.9790448816053896</v>
      </c>
      <c r="AN31" s="13">
        <v>5.8920152236002945</v>
      </c>
      <c r="AO31" s="13">
        <v>3.6893509173944907</v>
      </c>
      <c r="AQ31" s="9">
        <f t="shared" si="0"/>
        <v>0.15754923180145183</v>
      </c>
    </row>
    <row r="32" spans="1:43" ht="14.25" customHeight="1" x14ac:dyDescent="0.25">
      <c r="A32" s="9">
        <v>1939</v>
      </c>
      <c r="B32" s="13">
        <v>44.56889817296355</v>
      </c>
      <c r="C32" s="13">
        <v>31.286609705834508</v>
      </c>
      <c r="D32" s="13">
        <v>15.393035953166024</v>
      </c>
      <c r="E32" s="13">
        <v>11.365322329433996</v>
      </c>
      <c r="F32" s="13">
        <v>5.4509649925496273</v>
      </c>
      <c r="G32" s="13">
        <v>1.7412602984471626</v>
      </c>
      <c r="I32" s="13">
        <v>13.282288467129041</v>
      </c>
      <c r="J32" s="13">
        <v>15.893573752668486</v>
      </c>
      <c r="K32" s="13">
        <v>4.0277136237320281</v>
      </c>
      <c r="L32" s="13">
        <v>5.9143573368843683</v>
      </c>
      <c r="M32" s="13">
        <v>3.7097046941024643</v>
      </c>
      <c r="O32" s="9">
        <v>1939</v>
      </c>
      <c r="P32" s="13">
        <v>44.754055297410588</v>
      </c>
      <c r="Q32" s="13">
        <v>31.528958464470467</v>
      </c>
      <c r="R32" s="13">
        <v>15.639193731154668</v>
      </c>
      <c r="S32" s="13">
        <v>11.565221695063732</v>
      </c>
      <c r="T32" s="13">
        <v>5.5569379512862209</v>
      </c>
      <c r="U32" s="13">
        <v>1.7736677858619527</v>
      </c>
      <c r="W32" s="13">
        <v>13.225096832940121</v>
      </c>
      <c r="X32" s="13">
        <v>15.889764733315799</v>
      </c>
      <c r="Y32" s="13">
        <v>4.0739720360909359</v>
      </c>
      <c r="Z32" s="13">
        <v>6.0082837437775112</v>
      </c>
      <c r="AA32" s="13">
        <v>3.783270165424268</v>
      </c>
      <c r="AC32" s="9">
        <v>1939</v>
      </c>
      <c r="AD32" s="13">
        <v>45.517885641755591</v>
      </c>
      <c r="AE32" s="13">
        <v>32.278713247011737</v>
      </c>
      <c r="AF32" s="13">
        <v>16.175457419534936</v>
      </c>
      <c r="AG32" s="13">
        <v>12.057764429369298</v>
      </c>
      <c r="AH32" s="13">
        <v>5.8716316119173086</v>
      </c>
      <c r="AI32" s="13">
        <v>1.9634411446568059</v>
      </c>
      <c r="AK32" s="13">
        <v>13.239172394743854</v>
      </c>
      <c r="AL32" s="13">
        <v>16.103255827476801</v>
      </c>
      <c r="AM32" s="13">
        <v>4.1176929901656383</v>
      </c>
      <c r="AN32" s="13">
        <v>6.1861328174519894</v>
      </c>
      <c r="AO32" s="13">
        <v>3.9081904672605026</v>
      </c>
      <c r="AQ32" s="9">
        <f t="shared" si="0"/>
        <v>0.16175457419534936</v>
      </c>
    </row>
    <row r="33" spans="1:43" ht="14.25" customHeight="1" x14ac:dyDescent="0.25">
      <c r="A33" s="9">
        <v>1940</v>
      </c>
      <c r="B33" s="13">
        <v>44.426637504743141</v>
      </c>
      <c r="C33" s="13">
        <v>31.288149701053527</v>
      </c>
      <c r="D33" s="13">
        <v>15.733988074633878</v>
      </c>
      <c r="E33" s="13">
        <v>11.661304145489529</v>
      </c>
      <c r="F33" s="13">
        <v>5.5731962080911872</v>
      </c>
      <c r="G33" s="13">
        <v>1.7740378459074349</v>
      </c>
      <c r="I33" s="13">
        <v>13.138487803689612</v>
      </c>
      <c r="J33" s="13">
        <v>15.554161626419647</v>
      </c>
      <c r="K33" s="13">
        <v>4.0726839291443486</v>
      </c>
      <c r="L33" s="13">
        <v>6.088107937398342</v>
      </c>
      <c r="M33" s="13">
        <v>3.7991583621837521</v>
      </c>
      <c r="O33" s="9">
        <v>1940</v>
      </c>
      <c r="P33" s="13">
        <v>44.557152056538008</v>
      </c>
      <c r="Q33" s="13">
        <v>31.495697802987983</v>
      </c>
      <c r="R33" s="13">
        <v>15.952586818017743</v>
      </c>
      <c r="S33" s="13">
        <v>11.844515276781348</v>
      </c>
      <c r="T33" s="13">
        <v>5.679631700839824</v>
      </c>
      <c r="U33" s="13">
        <v>1.8226883191697698</v>
      </c>
      <c r="W33" s="13">
        <v>13.061454253550025</v>
      </c>
      <c r="X33" s="13">
        <v>15.543110984970241</v>
      </c>
      <c r="Y33" s="13">
        <v>4.1080715412363951</v>
      </c>
      <c r="Z33" s="13">
        <v>6.1648835759415235</v>
      </c>
      <c r="AA33" s="13">
        <v>3.856943381670054</v>
      </c>
      <c r="AC33" s="9">
        <v>1940</v>
      </c>
      <c r="AD33" s="13">
        <v>45.293132429021107</v>
      </c>
      <c r="AE33" s="13">
        <v>32.222241244305266</v>
      </c>
      <c r="AF33" s="13">
        <v>16.478073729414298</v>
      </c>
      <c r="AG33" s="13">
        <v>12.333319044421861</v>
      </c>
      <c r="AH33" s="13">
        <v>6.0051766194718166</v>
      </c>
      <c r="AI33" s="13">
        <v>2.0436137401820011</v>
      </c>
      <c r="AK33" s="13">
        <v>13.07089118471584</v>
      </c>
      <c r="AL33" s="13">
        <v>15.744167514890968</v>
      </c>
      <c r="AM33" s="13">
        <v>4.1447546849924368</v>
      </c>
      <c r="AN33" s="13">
        <v>6.3281424249500446</v>
      </c>
      <c r="AO33" s="13">
        <v>3.9615628792898154</v>
      </c>
      <c r="AQ33" s="9">
        <f t="shared" si="0"/>
        <v>0.16478073729414297</v>
      </c>
    </row>
    <row r="34" spans="1:43" ht="14.25" customHeight="1" x14ac:dyDescent="0.25">
      <c r="A34" s="9">
        <v>1941</v>
      </c>
      <c r="B34" s="13">
        <v>41.019314576353104</v>
      </c>
      <c r="C34" s="13">
        <v>29.017206118853355</v>
      </c>
      <c r="D34" s="13">
        <v>15.007978377996723</v>
      </c>
      <c r="E34" s="13">
        <v>11.148372327385824</v>
      </c>
      <c r="F34" s="13">
        <v>5.2893892210692295</v>
      </c>
      <c r="G34" s="13">
        <v>1.6290480751623115</v>
      </c>
      <c r="I34" s="13">
        <v>12.002108457499745</v>
      </c>
      <c r="J34" s="13">
        <v>14.009227740856632</v>
      </c>
      <c r="K34" s="13">
        <v>3.8596060506109011</v>
      </c>
      <c r="L34" s="13">
        <v>5.858983106316594</v>
      </c>
      <c r="M34" s="13">
        <v>3.6603411459069175</v>
      </c>
      <c r="O34" s="9">
        <v>1941</v>
      </c>
      <c r="P34" s="13">
        <v>41.172218919881956</v>
      </c>
      <c r="Q34" s="13">
        <v>29.248413255124838</v>
      </c>
      <c r="R34" s="13">
        <v>15.229235442857444</v>
      </c>
      <c r="S34" s="13">
        <v>11.339341139940748</v>
      </c>
      <c r="T34" s="13">
        <v>5.4276060882364643</v>
      </c>
      <c r="U34" s="13">
        <v>1.7057896107671058</v>
      </c>
      <c r="W34" s="13">
        <v>11.923805664757118</v>
      </c>
      <c r="X34" s="13">
        <v>14.019177812267394</v>
      </c>
      <c r="Y34" s="13">
        <v>3.8898943029166961</v>
      </c>
      <c r="Z34" s="13">
        <v>5.9117350517042837</v>
      </c>
      <c r="AA34" s="13">
        <v>3.7218164774693587</v>
      </c>
      <c r="AC34" s="9">
        <v>1941</v>
      </c>
      <c r="AD34" s="13">
        <v>41.930339557276817</v>
      </c>
      <c r="AE34" s="13">
        <v>29.991932935441877</v>
      </c>
      <c r="AF34" s="13">
        <v>15.785567024243193</v>
      </c>
      <c r="AG34" s="13">
        <v>11.861890585392029</v>
      </c>
      <c r="AH34" s="13">
        <v>5.8065009852960152</v>
      </c>
      <c r="AI34" s="13">
        <v>1.977178313730898</v>
      </c>
      <c r="AK34" s="13">
        <v>11.93840662183494</v>
      </c>
      <c r="AL34" s="13">
        <v>14.206365911198684</v>
      </c>
      <c r="AM34" s="13">
        <v>3.9236764388511638</v>
      </c>
      <c r="AN34" s="13">
        <v>6.0553896000960137</v>
      </c>
      <c r="AO34" s="13">
        <v>3.8293226715651172</v>
      </c>
      <c r="AQ34" s="9">
        <f t="shared" si="0"/>
        <v>0.15785567024243194</v>
      </c>
    </row>
    <row r="35" spans="1:43" ht="14.25" customHeight="1" x14ac:dyDescent="0.25">
      <c r="A35" s="9">
        <v>1942</v>
      </c>
      <c r="B35" s="13">
        <v>35.494183119366475</v>
      </c>
      <c r="C35" s="13">
        <v>25.107398225662394</v>
      </c>
      <c r="D35" s="13">
        <v>12.905441063638763</v>
      </c>
      <c r="E35" s="13">
        <v>9.5950203764281383</v>
      </c>
      <c r="F35" s="13">
        <v>4.477073872790176</v>
      </c>
      <c r="G35" s="13">
        <v>1.3216990923743428</v>
      </c>
      <c r="I35" s="13">
        <v>10.386784893704084</v>
      </c>
      <c r="J35" s="13">
        <v>12.201957162023632</v>
      </c>
      <c r="K35" s="13">
        <v>3.3104206872106241</v>
      </c>
      <c r="L35" s="13">
        <v>5.1179465036379632</v>
      </c>
      <c r="M35" s="13">
        <v>3.155374780415833</v>
      </c>
      <c r="O35" s="9">
        <v>1942</v>
      </c>
      <c r="P35" s="13">
        <v>35.604828773283977</v>
      </c>
      <c r="Q35" s="13">
        <v>25.282318729363801</v>
      </c>
      <c r="R35" s="13">
        <v>13.058792446021688</v>
      </c>
      <c r="S35" s="13">
        <v>9.7197743292825098</v>
      </c>
      <c r="T35" s="13">
        <v>4.5657389606007062</v>
      </c>
      <c r="U35" s="13">
        <v>1.3669587236697949</v>
      </c>
      <c r="W35" s="13">
        <v>10.322510043920175</v>
      </c>
      <c r="X35" s="13">
        <v>12.223526283342114</v>
      </c>
      <c r="Y35" s="13">
        <v>3.3390181167391777</v>
      </c>
      <c r="Z35" s="13">
        <v>5.1540353686818037</v>
      </c>
      <c r="AA35" s="13">
        <v>3.1987802369309115</v>
      </c>
      <c r="AC35" s="9">
        <v>1942</v>
      </c>
      <c r="AD35" s="13">
        <v>36.127862667023727</v>
      </c>
      <c r="AE35" s="13">
        <v>25.802954757783571</v>
      </c>
      <c r="AF35" s="13">
        <v>13.428668320893028</v>
      </c>
      <c r="AG35" s="13">
        <v>10.066766772603106</v>
      </c>
      <c r="AH35" s="13">
        <v>4.8115929755329692</v>
      </c>
      <c r="AI35" s="13">
        <v>1.5457714345564253</v>
      </c>
      <c r="AK35" s="13">
        <v>10.324907909240157</v>
      </c>
      <c r="AL35" s="13">
        <v>12.374286436890543</v>
      </c>
      <c r="AM35" s="13">
        <v>3.3619015482899215</v>
      </c>
      <c r="AN35" s="13">
        <v>5.2551737970701371</v>
      </c>
      <c r="AO35" s="13">
        <v>3.2658215409765439</v>
      </c>
      <c r="AQ35" s="9">
        <f t="shared" si="0"/>
        <v>0.13428668320893028</v>
      </c>
    </row>
    <row r="36" spans="1:43" ht="14.25" customHeight="1" x14ac:dyDescent="0.25">
      <c r="A36" s="9">
        <v>1943</v>
      </c>
      <c r="B36" s="13">
        <v>32.669923198876596</v>
      </c>
      <c r="C36" s="13">
        <v>23.020762263415889</v>
      </c>
      <c r="D36" s="13">
        <v>11.484653721380797</v>
      </c>
      <c r="E36" s="13">
        <v>8.4288619326815795</v>
      </c>
      <c r="F36" s="13">
        <v>3.7832686913105351</v>
      </c>
      <c r="G36" s="13">
        <v>0.97267087256462537</v>
      </c>
      <c r="I36" s="13">
        <v>9.6491609354607046</v>
      </c>
      <c r="J36" s="13">
        <v>11.536108542035093</v>
      </c>
      <c r="K36" s="13">
        <v>3.0557917886992176</v>
      </c>
      <c r="L36" s="13">
        <v>4.6455932413710448</v>
      </c>
      <c r="M36" s="13">
        <v>2.8105978187459097</v>
      </c>
      <c r="O36" s="9">
        <v>1943</v>
      </c>
      <c r="P36" s="13">
        <v>32.979685582044809</v>
      </c>
      <c r="Q36" s="13">
        <v>23.381862604396964</v>
      </c>
      <c r="R36" s="13">
        <v>11.782071941477495</v>
      </c>
      <c r="S36" s="13">
        <v>8.665166101298162</v>
      </c>
      <c r="T36" s="13">
        <v>3.9310095641289449</v>
      </c>
      <c r="U36" s="13">
        <v>1.0317402983818911</v>
      </c>
      <c r="W36" s="13">
        <v>9.5978229776478443</v>
      </c>
      <c r="X36" s="13">
        <v>11.599790662919469</v>
      </c>
      <c r="Y36" s="13">
        <v>3.1169058401793333</v>
      </c>
      <c r="Z36" s="13">
        <v>4.7341565371692171</v>
      </c>
      <c r="AA36" s="13">
        <v>2.899269265747054</v>
      </c>
      <c r="AC36" s="9">
        <v>1943</v>
      </c>
      <c r="AD36" s="13">
        <v>33.689902114938235</v>
      </c>
      <c r="AE36" s="13">
        <v>24.082598448911309</v>
      </c>
      <c r="AF36" s="13">
        <v>12.309474270890664</v>
      </c>
      <c r="AG36" s="13">
        <v>9.1478280557804137</v>
      </c>
      <c r="AH36" s="13">
        <v>4.2628729222402741</v>
      </c>
      <c r="AI36" s="13">
        <v>1.2351248134373318</v>
      </c>
      <c r="AK36" s="13">
        <v>9.607303666026926</v>
      </c>
      <c r="AL36" s="13">
        <v>11.773124178020645</v>
      </c>
      <c r="AM36" s="13">
        <v>3.1616462151102507</v>
      </c>
      <c r="AN36" s="13">
        <v>4.8849551335401395</v>
      </c>
      <c r="AO36" s="13">
        <v>3.0277481088029425</v>
      </c>
      <c r="AQ36" s="9">
        <f t="shared" si="0"/>
        <v>0.12309474270890665</v>
      </c>
    </row>
    <row r="37" spans="1:43" ht="14.25" customHeight="1" x14ac:dyDescent="0.25">
      <c r="A37" s="9">
        <v>1944</v>
      </c>
      <c r="B37" s="13">
        <v>31.548869949228212</v>
      </c>
      <c r="C37" s="13">
        <v>21.758283883058166</v>
      </c>
      <c r="D37" s="13">
        <v>10.53867000025793</v>
      </c>
      <c r="E37" s="13">
        <v>7.6036185090145505</v>
      </c>
      <c r="F37" s="13">
        <v>3.3274228934788352</v>
      </c>
      <c r="G37" s="13">
        <v>0.92409113609512228</v>
      </c>
      <c r="I37" s="13">
        <v>9.7905860661700448</v>
      </c>
      <c r="J37" s="13">
        <v>11.219613882800237</v>
      </c>
      <c r="K37" s="13">
        <v>2.9350514912433803</v>
      </c>
      <c r="L37" s="13">
        <v>4.2761956155357153</v>
      </c>
      <c r="M37" s="13">
        <v>2.4033317573837132</v>
      </c>
      <c r="O37" s="9">
        <v>1944</v>
      </c>
      <c r="P37" s="13">
        <v>31.854891267316852</v>
      </c>
      <c r="Q37" s="13">
        <v>22.116313052566237</v>
      </c>
      <c r="R37" s="13">
        <v>10.806195806441325</v>
      </c>
      <c r="S37" s="13">
        <v>7.8211131824731837</v>
      </c>
      <c r="T37" s="13">
        <v>3.4589877878167115</v>
      </c>
      <c r="U37" s="13">
        <v>0.97779607487633258</v>
      </c>
      <c r="W37" s="13">
        <v>9.7385782147506141</v>
      </c>
      <c r="X37" s="13">
        <v>11.310117246124912</v>
      </c>
      <c r="Y37" s="13">
        <v>2.9850826239681414</v>
      </c>
      <c r="Z37" s="13">
        <v>4.3621253946564718</v>
      </c>
      <c r="AA37" s="13">
        <v>2.4811917129403787</v>
      </c>
      <c r="AC37" s="9">
        <v>1944</v>
      </c>
      <c r="AD37" s="13">
        <v>32.51253098545476</v>
      </c>
      <c r="AE37" s="13">
        <v>22.765102190252957</v>
      </c>
      <c r="AF37" s="13">
        <v>11.280934337188071</v>
      </c>
      <c r="AG37" s="13">
        <v>8.257493932839111</v>
      </c>
      <c r="AH37" s="13">
        <v>3.7556085801448078</v>
      </c>
      <c r="AI37" s="13">
        <v>1.1642370843730745</v>
      </c>
      <c r="AK37" s="13">
        <v>9.7474287952018024</v>
      </c>
      <c r="AL37" s="13">
        <v>11.484167853064886</v>
      </c>
      <c r="AM37" s="13">
        <v>3.0234404043489604</v>
      </c>
      <c r="AN37" s="13">
        <v>4.5018853526943037</v>
      </c>
      <c r="AO37" s="13">
        <v>2.5913714957717335</v>
      </c>
      <c r="AQ37" s="9">
        <f t="shared" si="0"/>
        <v>0.11280934337188071</v>
      </c>
    </row>
    <row r="38" spans="1:43" ht="14.25" customHeight="1" x14ac:dyDescent="0.25">
      <c r="A38" s="9">
        <v>1945</v>
      </c>
      <c r="B38" s="13">
        <v>32.644588706207493</v>
      </c>
      <c r="C38" s="13">
        <v>22.903431644415392</v>
      </c>
      <c r="D38" s="13">
        <v>11.071193948809938</v>
      </c>
      <c r="E38" s="13">
        <v>7.8688286470742437</v>
      </c>
      <c r="F38" s="13">
        <v>3.31886971735655</v>
      </c>
      <c r="G38" s="13">
        <v>0.84491417334779451</v>
      </c>
      <c r="I38" s="13">
        <v>9.7411570617921033</v>
      </c>
      <c r="J38" s="13">
        <v>11.832237695605455</v>
      </c>
      <c r="K38" s="13">
        <v>3.2023653017356946</v>
      </c>
      <c r="L38" s="13">
        <v>4.5499589297176932</v>
      </c>
      <c r="M38" s="13">
        <v>2.4739555440087551</v>
      </c>
      <c r="O38" s="9">
        <v>1945</v>
      </c>
      <c r="P38" s="13">
        <v>33.239659257443918</v>
      </c>
      <c r="Q38" s="13">
        <v>23.629777354147652</v>
      </c>
      <c r="R38" s="13">
        <v>11.610649729298242</v>
      </c>
      <c r="S38" s="13">
        <v>8.3152050447938404</v>
      </c>
      <c r="T38" s="13">
        <v>3.5933960869653556</v>
      </c>
      <c r="U38" s="13">
        <v>0.9467315967219424</v>
      </c>
      <c r="W38" s="13">
        <v>9.6098819032962659</v>
      </c>
      <c r="X38" s="13">
        <v>12.019127624849411</v>
      </c>
      <c r="Y38" s="13">
        <v>3.2954446845044014</v>
      </c>
      <c r="Z38" s="13">
        <v>4.7218089578284843</v>
      </c>
      <c r="AA38" s="13">
        <v>2.6466644902434133</v>
      </c>
      <c r="AC38" s="9">
        <v>1945</v>
      </c>
      <c r="AD38" s="13">
        <v>34.423310442267145</v>
      </c>
      <c r="AE38" s="13">
        <v>24.794582726826704</v>
      </c>
      <c r="AF38" s="13">
        <v>12.515791093689744</v>
      </c>
      <c r="AG38" s="13">
        <v>9.1380628807287341</v>
      </c>
      <c r="AH38" s="13">
        <v>4.1591811045259677</v>
      </c>
      <c r="AI38" s="13">
        <v>1.2633914667333801</v>
      </c>
      <c r="AK38" s="13">
        <v>9.6287277154404407</v>
      </c>
      <c r="AL38" s="13">
        <v>12.27879163313696</v>
      </c>
      <c r="AM38" s="13">
        <v>3.37772821296101</v>
      </c>
      <c r="AN38" s="13">
        <v>4.9788817762027664</v>
      </c>
      <c r="AO38" s="13">
        <v>2.8957896377925874</v>
      </c>
      <c r="AQ38" s="9">
        <f t="shared" si="0"/>
        <v>0.12515791093689743</v>
      </c>
    </row>
    <row r="39" spans="1:43" ht="14.25" customHeight="1" x14ac:dyDescent="0.25">
      <c r="A39" s="9">
        <v>1946</v>
      </c>
      <c r="B39" s="13">
        <v>34.616394068930383</v>
      </c>
      <c r="C39" s="13">
        <v>24.657740220126538</v>
      </c>
      <c r="D39" s="13">
        <v>11.762425770547628</v>
      </c>
      <c r="E39" s="13">
        <v>8.2807493281650544</v>
      </c>
      <c r="F39" s="13">
        <v>3.4321167613422654</v>
      </c>
      <c r="G39" s="13">
        <v>0.91638256707099308</v>
      </c>
      <c r="I39" s="13">
        <v>9.9586538488038432</v>
      </c>
      <c r="J39" s="13">
        <v>12.89531444957891</v>
      </c>
      <c r="K39" s="13">
        <v>3.4816764423825739</v>
      </c>
      <c r="L39" s="13">
        <v>4.8486325668227881</v>
      </c>
      <c r="M39" s="13">
        <v>2.5157341942712721</v>
      </c>
      <c r="O39" s="9">
        <v>1946</v>
      </c>
      <c r="P39" s="13">
        <v>35.278104631685501</v>
      </c>
      <c r="Q39" s="13">
        <v>25.38498852524129</v>
      </c>
      <c r="R39" s="13">
        <v>12.23474568676558</v>
      </c>
      <c r="S39" s="13">
        <v>8.6706303923042878</v>
      </c>
      <c r="T39" s="13">
        <v>3.7141841712114947</v>
      </c>
      <c r="U39" s="13">
        <v>1.0518070035309315</v>
      </c>
      <c r="W39" s="13">
        <v>9.8931161064442108</v>
      </c>
      <c r="X39" s="13">
        <v>13.150242838475711</v>
      </c>
      <c r="Y39" s="13">
        <v>3.5641152944612919</v>
      </c>
      <c r="Z39" s="13">
        <v>4.9564462210927935</v>
      </c>
      <c r="AA39" s="13">
        <v>2.662377167680563</v>
      </c>
      <c r="AC39" s="9">
        <v>1946</v>
      </c>
      <c r="AD39" s="13">
        <v>36.699551227328811</v>
      </c>
      <c r="AE39" s="13">
        <v>26.765386402673911</v>
      </c>
      <c r="AF39" s="13">
        <v>13.277052533344129</v>
      </c>
      <c r="AG39" s="13">
        <v>9.6124319854052445</v>
      </c>
      <c r="AH39" s="13">
        <v>4.391740338619992</v>
      </c>
      <c r="AI39" s="13">
        <v>1.4728374229718499</v>
      </c>
      <c r="AK39" s="13">
        <v>9.9341648246548999</v>
      </c>
      <c r="AL39" s="13">
        <v>13.488333869329782</v>
      </c>
      <c r="AM39" s="13">
        <v>3.6646205479388847</v>
      </c>
      <c r="AN39" s="13">
        <v>5.2206916467852524</v>
      </c>
      <c r="AO39" s="13">
        <v>2.9189029156481423</v>
      </c>
      <c r="AQ39" s="9">
        <f t="shared" si="0"/>
        <v>0.1327705253334413</v>
      </c>
    </row>
    <row r="40" spans="1:43" ht="14.25" customHeight="1" x14ac:dyDescent="0.25">
      <c r="A40" s="9">
        <v>1947</v>
      </c>
      <c r="B40" s="13">
        <v>33.017177593435584</v>
      </c>
      <c r="C40" s="13">
        <v>23.29946264784413</v>
      </c>
      <c r="D40" s="13">
        <v>10.953835923874255</v>
      </c>
      <c r="E40" s="13">
        <v>7.7074987317122607</v>
      </c>
      <c r="F40" s="13">
        <v>3.2356965444957559</v>
      </c>
      <c r="G40" s="13">
        <v>0.90289404896681669</v>
      </c>
      <c r="H40" s="109"/>
      <c r="I40" s="13">
        <v>9.7177149455914549</v>
      </c>
      <c r="J40" s="13">
        <v>12.345626723969874</v>
      </c>
      <c r="K40" s="13">
        <v>3.2463371921619948</v>
      </c>
      <c r="L40" s="13">
        <v>4.4718021872165048</v>
      </c>
      <c r="M40" s="13">
        <v>2.3328024955289393</v>
      </c>
      <c r="O40" s="9">
        <v>1947</v>
      </c>
      <c r="P40" s="13">
        <v>33.379159498676451</v>
      </c>
      <c r="Q40" s="13">
        <v>23.731889010861828</v>
      </c>
      <c r="R40" s="13">
        <v>11.253937148418819</v>
      </c>
      <c r="S40" s="13">
        <v>7.9682647595007445</v>
      </c>
      <c r="T40" s="13">
        <v>3.4398597441028747</v>
      </c>
      <c r="U40" s="13">
        <v>0.998693333853508</v>
      </c>
      <c r="W40" s="13">
        <v>9.6472704878146232</v>
      </c>
      <c r="X40" s="13">
        <v>12.477951862443009</v>
      </c>
      <c r="Y40" s="13">
        <v>3.2856723889180746</v>
      </c>
      <c r="Z40" s="13">
        <v>4.5284050153978699</v>
      </c>
      <c r="AA40" s="13">
        <v>2.4411664102493669</v>
      </c>
      <c r="AC40" s="9">
        <v>1947</v>
      </c>
      <c r="AD40" s="13">
        <v>34.347880643880309</v>
      </c>
      <c r="AE40" s="13">
        <v>24.678275904496104</v>
      </c>
      <c r="AF40" s="13">
        <v>11.955055203166751</v>
      </c>
      <c r="AG40" s="13">
        <v>8.6136609273865794</v>
      </c>
      <c r="AH40" s="13">
        <v>3.9182105759787578</v>
      </c>
      <c r="AI40" s="13">
        <v>1.3035162087810492</v>
      </c>
      <c r="AK40" s="13">
        <v>9.6696047393842051</v>
      </c>
      <c r="AL40" s="13">
        <v>12.723220701329353</v>
      </c>
      <c r="AM40" s="13">
        <v>3.3413942757801713</v>
      </c>
      <c r="AN40" s="13">
        <v>4.6954503514078212</v>
      </c>
      <c r="AO40" s="13">
        <v>2.6146943671977088</v>
      </c>
      <c r="AQ40" s="9">
        <f t="shared" si="0"/>
        <v>0.11955055203166751</v>
      </c>
    </row>
    <row r="41" spans="1:43" ht="14.25" customHeight="1" x14ac:dyDescent="0.25">
      <c r="A41" s="9">
        <v>1948</v>
      </c>
      <c r="B41" s="13">
        <v>33.720637645202814</v>
      </c>
      <c r="C41" s="13">
        <v>23.695979226593742</v>
      </c>
      <c r="D41" s="13">
        <v>11.269872474143945</v>
      </c>
      <c r="E41" s="13">
        <v>8.0260486391497246</v>
      </c>
      <c r="F41" s="13">
        <v>3.4371439795543273</v>
      </c>
      <c r="G41" s="13">
        <v>0.95385118565953486</v>
      </c>
      <c r="I41" s="13">
        <v>10.024658418609071</v>
      </c>
      <c r="J41" s="13">
        <v>12.426106752449797</v>
      </c>
      <c r="K41" s="13">
        <v>3.2438238349942203</v>
      </c>
      <c r="L41" s="13">
        <v>4.5889046595953973</v>
      </c>
      <c r="M41" s="13">
        <v>2.4832927938947922</v>
      </c>
      <c r="O41" s="9">
        <v>1948</v>
      </c>
      <c r="P41" s="13">
        <v>34.083977605292091</v>
      </c>
      <c r="Q41" s="13">
        <v>24.144607153693066</v>
      </c>
      <c r="R41" s="13">
        <v>11.574134122992028</v>
      </c>
      <c r="S41" s="13">
        <v>8.2861899737117124</v>
      </c>
      <c r="T41" s="13">
        <v>3.6188260890355997</v>
      </c>
      <c r="U41" s="13">
        <v>1.0340117838447793</v>
      </c>
      <c r="W41" s="13">
        <v>9.9393704515990251</v>
      </c>
      <c r="X41" s="13">
        <v>12.570473030701038</v>
      </c>
      <c r="Y41" s="13">
        <v>3.2879441492803156</v>
      </c>
      <c r="Z41" s="13">
        <v>4.6673638846761127</v>
      </c>
      <c r="AA41" s="13">
        <v>2.5848143051908203</v>
      </c>
      <c r="AC41" s="9">
        <v>1948</v>
      </c>
      <c r="AD41" s="13">
        <v>35.013508333029783</v>
      </c>
      <c r="AE41" s="13">
        <v>25.055218389699</v>
      </c>
      <c r="AF41" s="13">
        <v>12.242600017043001</v>
      </c>
      <c r="AG41" s="13">
        <v>8.9003058703631002</v>
      </c>
      <c r="AH41" s="13">
        <v>4.0551428153601456</v>
      </c>
      <c r="AI41" s="13">
        <v>1.3054992326916324</v>
      </c>
      <c r="AK41" s="13">
        <v>9.958289943330783</v>
      </c>
      <c r="AL41" s="13">
        <v>12.812618372655999</v>
      </c>
      <c r="AM41" s="13">
        <v>3.342294146679901</v>
      </c>
      <c r="AN41" s="13">
        <v>4.8451630550029545</v>
      </c>
      <c r="AO41" s="13">
        <v>2.7496435826685133</v>
      </c>
      <c r="AQ41" s="9">
        <f t="shared" si="0"/>
        <v>0.12242600017043001</v>
      </c>
    </row>
    <row r="42" spans="1:43" ht="14.25" customHeight="1" x14ac:dyDescent="0.25">
      <c r="A42" s="9">
        <v>1949</v>
      </c>
      <c r="B42" s="13">
        <v>33.763098095195446</v>
      </c>
      <c r="C42" s="13">
        <v>23.461915111456022</v>
      </c>
      <c r="D42" s="13">
        <v>10.946064706587993</v>
      </c>
      <c r="E42" s="13">
        <v>7.7700219704230369</v>
      </c>
      <c r="F42" s="13">
        <v>3.336752323061472</v>
      </c>
      <c r="G42" s="13">
        <v>0.95443071522288514</v>
      </c>
      <c r="I42" s="13">
        <v>10.301182983739423</v>
      </c>
      <c r="J42" s="13">
        <v>12.515850404868029</v>
      </c>
      <c r="K42" s="13">
        <v>3.1760427361649564</v>
      </c>
      <c r="L42" s="13">
        <v>4.4332696473615645</v>
      </c>
      <c r="M42" s="13">
        <v>2.3823216078385867</v>
      </c>
      <c r="O42" s="9">
        <v>1949</v>
      </c>
      <c r="P42" s="13">
        <v>34.002517098322642</v>
      </c>
      <c r="Q42" s="13">
        <v>23.770614153806875</v>
      </c>
      <c r="R42" s="13">
        <v>11.192658949013406</v>
      </c>
      <c r="S42" s="13">
        <v>7.9820859935227118</v>
      </c>
      <c r="T42" s="13">
        <v>3.4823507410375814</v>
      </c>
      <c r="U42" s="13">
        <v>1.0190062763423666</v>
      </c>
      <c r="W42" s="13">
        <v>10.231902944515767</v>
      </c>
      <c r="X42" s="13">
        <v>12.577955204793469</v>
      </c>
      <c r="Y42" s="13">
        <v>3.2105729554906945</v>
      </c>
      <c r="Z42" s="13">
        <v>4.4997352524851308</v>
      </c>
      <c r="AA42" s="13">
        <v>2.463344464695215</v>
      </c>
      <c r="AC42" s="9">
        <v>1949</v>
      </c>
      <c r="AD42" s="13">
        <v>34.750996242854654</v>
      </c>
      <c r="AE42" s="13">
        <v>24.505410245556778</v>
      </c>
      <c r="AF42" s="13">
        <v>11.726960080682737</v>
      </c>
      <c r="AG42" s="13">
        <v>8.4761617819399557</v>
      </c>
      <c r="AH42" s="13">
        <v>3.8313695563811363</v>
      </c>
      <c r="AI42" s="13">
        <v>1.2425001396918816</v>
      </c>
      <c r="AK42" s="13">
        <v>10.245585997297876</v>
      </c>
      <c r="AL42" s="13">
        <v>12.778450164874041</v>
      </c>
      <c r="AM42" s="13">
        <v>3.2507982987427813</v>
      </c>
      <c r="AN42" s="13">
        <v>4.6447922255588194</v>
      </c>
      <c r="AO42" s="13">
        <v>2.5888694166892545</v>
      </c>
      <c r="AQ42" s="9">
        <f t="shared" si="0"/>
        <v>0.11726960080682737</v>
      </c>
    </row>
    <row r="43" spans="1:43" ht="14.25" customHeight="1" x14ac:dyDescent="0.25">
      <c r="A43" s="9">
        <v>1950</v>
      </c>
      <c r="B43" s="13">
        <v>33.871100610399118</v>
      </c>
      <c r="C43" s="13">
        <v>23.871289592585629</v>
      </c>
      <c r="D43" s="13">
        <v>11.360065498282971</v>
      </c>
      <c r="E43" s="13">
        <v>8.1353358178590991</v>
      </c>
      <c r="F43" s="13">
        <v>3.5318014264095456</v>
      </c>
      <c r="G43" s="13">
        <v>0.82690330608120532</v>
      </c>
      <c r="I43" s="13">
        <v>9.9998110178134887</v>
      </c>
      <c r="J43" s="13">
        <v>12.511224094302658</v>
      </c>
      <c r="K43" s="13">
        <v>3.2247296804238719</v>
      </c>
      <c r="L43" s="13">
        <v>4.6035343914495535</v>
      </c>
      <c r="M43" s="13">
        <v>2.7048981203283402</v>
      </c>
      <c r="O43" s="9">
        <v>1950</v>
      </c>
      <c r="P43" s="13">
        <v>34.405713572783938</v>
      </c>
      <c r="Q43" s="13">
        <v>24.409462152187839</v>
      </c>
      <c r="R43" s="13">
        <v>11.913518019239614</v>
      </c>
      <c r="S43" s="13">
        <v>8.5610390952871622</v>
      </c>
      <c r="T43" s="13">
        <v>3.8176867059995456</v>
      </c>
      <c r="U43" s="13">
        <v>0.92137555546295624</v>
      </c>
      <c r="W43" s="13">
        <v>9.9962514205960993</v>
      </c>
      <c r="X43" s="13">
        <v>12.495944132948225</v>
      </c>
      <c r="Y43" s="13">
        <v>3.352478923952452</v>
      </c>
      <c r="Z43" s="13">
        <v>4.743352389287617</v>
      </c>
      <c r="AA43" s="13">
        <v>2.8963111505365893</v>
      </c>
      <c r="AC43" s="9">
        <v>1950</v>
      </c>
      <c r="AD43" s="13">
        <v>35.563366960951434</v>
      </c>
      <c r="AE43" s="13">
        <v>25.533443184458783</v>
      </c>
      <c r="AF43" s="13">
        <v>12.819535039978584</v>
      </c>
      <c r="AG43" s="13">
        <v>9.3699311987821101</v>
      </c>
      <c r="AH43" s="13">
        <v>4.3904470024816025</v>
      </c>
      <c r="AI43" s="13">
        <v>1.2197861566448933</v>
      </c>
      <c r="AK43" s="13">
        <v>10.029923776492652</v>
      </c>
      <c r="AL43" s="13">
        <v>12.713908144480198</v>
      </c>
      <c r="AM43" s="13">
        <v>3.449603841196474</v>
      </c>
      <c r="AN43" s="13">
        <v>4.9794841963005076</v>
      </c>
      <c r="AO43" s="13">
        <v>3.1706608458367089</v>
      </c>
      <c r="AQ43" s="9">
        <f t="shared" si="0"/>
        <v>0.12819535039978583</v>
      </c>
    </row>
    <row r="44" spans="1:43" ht="14.25" customHeight="1" x14ac:dyDescent="0.25">
      <c r="A44" s="9">
        <v>1951</v>
      </c>
      <c r="B44" s="13">
        <v>32.819965101679387</v>
      </c>
      <c r="C44" s="13">
        <v>22.670164315122829</v>
      </c>
      <c r="D44" s="13">
        <v>10.518335555718981</v>
      </c>
      <c r="E44" s="13">
        <v>7.4107190431467416</v>
      </c>
      <c r="F44" s="13">
        <v>3.1170911251546349</v>
      </c>
      <c r="G44" s="13">
        <v>0.86516933361116533</v>
      </c>
      <c r="I44" s="13">
        <v>10.149800786556558</v>
      </c>
      <c r="J44" s="13">
        <v>12.151828759403848</v>
      </c>
      <c r="K44" s="13">
        <v>3.107616512572239</v>
      </c>
      <c r="L44" s="13">
        <v>4.2936279179921062</v>
      </c>
      <c r="M44" s="13">
        <v>2.2519217915434697</v>
      </c>
      <c r="O44" s="9">
        <v>1951</v>
      </c>
      <c r="P44" s="13">
        <v>33.175634176407684</v>
      </c>
      <c r="Q44" s="13">
        <v>23.174045922150025</v>
      </c>
      <c r="R44" s="13">
        <v>10.978715248937217</v>
      </c>
      <c r="S44" s="13">
        <v>7.7918094569034215</v>
      </c>
      <c r="T44" s="13">
        <v>3.3663611377226266</v>
      </c>
      <c r="U44" s="13">
        <v>0.96714295647257187</v>
      </c>
      <c r="W44" s="13">
        <v>10.001588254257658</v>
      </c>
      <c r="X44" s="13">
        <v>12.195330673212808</v>
      </c>
      <c r="Y44" s="13">
        <v>3.1869057920337953</v>
      </c>
      <c r="Z44" s="13">
        <v>4.425448319180795</v>
      </c>
      <c r="AA44" s="13">
        <v>2.3992181812500548</v>
      </c>
      <c r="AC44" s="9">
        <v>1951</v>
      </c>
      <c r="AD44" s="13">
        <v>34.217551487253886</v>
      </c>
      <c r="AE44" s="13">
        <v>24.200970415465328</v>
      </c>
      <c r="AF44" s="13">
        <v>11.787105144922103</v>
      </c>
      <c r="AG44" s="13">
        <v>8.5290641587032052</v>
      </c>
      <c r="AH44" s="13">
        <v>3.8904059496939563</v>
      </c>
      <c r="AI44" s="13">
        <v>1.2810697611210966</v>
      </c>
      <c r="AK44" s="13">
        <v>10.016581071788558</v>
      </c>
      <c r="AL44" s="13">
        <v>12.413865270543225</v>
      </c>
      <c r="AM44" s="13">
        <v>3.2580409862188979</v>
      </c>
      <c r="AN44" s="13">
        <v>4.6386582090092485</v>
      </c>
      <c r="AO44" s="13">
        <v>2.6093361885728594</v>
      </c>
      <c r="AQ44" s="9">
        <f t="shared" si="0"/>
        <v>0.11787105144922103</v>
      </c>
    </row>
    <row r="45" spans="1:43" ht="14.25" customHeight="1" x14ac:dyDescent="0.25">
      <c r="A45" s="9">
        <v>1952</v>
      </c>
      <c r="B45" s="13">
        <v>32.073962097575532</v>
      </c>
      <c r="C45" s="13">
        <v>21.846890327818876</v>
      </c>
      <c r="D45" s="13">
        <v>9.7583202165547416</v>
      </c>
      <c r="E45" s="13">
        <v>6.8078052646259355</v>
      </c>
      <c r="F45" s="13">
        <v>2.7559125464356864</v>
      </c>
      <c r="G45" s="13">
        <v>0.74571694613321526</v>
      </c>
      <c r="I45" s="13">
        <v>10.227071769756655</v>
      </c>
      <c r="J45" s="13">
        <v>12.088570111264135</v>
      </c>
      <c r="K45" s="13">
        <v>2.9505149519288061</v>
      </c>
      <c r="L45" s="13">
        <v>4.0518927181902491</v>
      </c>
      <c r="M45" s="13">
        <v>2.0101956003024712</v>
      </c>
      <c r="O45" s="9">
        <v>1952</v>
      </c>
      <c r="P45" s="13">
        <v>32.350877249795978</v>
      </c>
      <c r="Q45" s="13">
        <v>22.222485710948177</v>
      </c>
      <c r="R45" s="13">
        <v>10.13276417274024</v>
      </c>
      <c r="S45" s="13">
        <v>7.1289595745237708</v>
      </c>
      <c r="T45" s="13">
        <v>2.9843367461157606</v>
      </c>
      <c r="U45" s="13">
        <v>0.83153620290664776</v>
      </c>
      <c r="W45" s="13">
        <v>10.128391538847801</v>
      </c>
      <c r="X45" s="13">
        <v>12.089721538207938</v>
      </c>
      <c r="Y45" s="13">
        <v>3.0038045982164689</v>
      </c>
      <c r="Z45" s="13">
        <v>4.1446228284080107</v>
      </c>
      <c r="AA45" s="13">
        <v>2.1528005432091128</v>
      </c>
      <c r="AC45" s="9">
        <v>1952</v>
      </c>
      <c r="AD45" s="13">
        <v>33.211509029250323</v>
      </c>
      <c r="AE45" s="13">
        <v>23.06904312314909</v>
      </c>
      <c r="AF45" s="13">
        <v>10.790875985478291</v>
      </c>
      <c r="AG45" s="13">
        <v>7.7363700620921847</v>
      </c>
      <c r="AH45" s="13">
        <v>3.4281686412848158</v>
      </c>
      <c r="AI45" s="13">
        <v>1.0884692794265907</v>
      </c>
      <c r="AK45" s="13">
        <v>10.142465906101233</v>
      </c>
      <c r="AL45" s="13">
        <v>12.278167137670799</v>
      </c>
      <c r="AM45" s="13">
        <v>3.054505923386106</v>
      </c>
      <c r="AN45" s="13">
        <v>4.3082014208073689</v>
      </c>
      <c r="AO45" s="13">
        <v>2.3396993618582251</v>
      </c>
      <c r="AQ45" s="9">
        <f t="shared" si="0"/>
        <v>0.1079087598547829</v>
      </c>
    </row>
    <row r="46" spans="1:43" ht="14.25" customHeight="1" x14ac:dyDescent="0.25">
      <c r="A46" s="9">
        <v>1953</v>
      </c>
      <c r="B46" s="13">
        <v>31.380431868356226</v>
      </c>
      <c r="C46" s="13">
        <v>21.007342489211897</v>
      </c>
      <c r="D46" s="13">
        <v>9.0810897702186377</v>
      </c>
      <c r="E46" s="13">
        <v>6.2629466664904676</v>
      </c>
      <c r="F46" s="13">
        <v>2.5063213094915051</v>
      </c>
      <c r="G46" s="13">
        <v>0.67264467154010632</v>
      </c>
      <c r="I46" s="13">
        <v>10.373089379144329</v>
      </c>
      <c r="J46" s="13">
        <v>11.926252718993259</v>
      </c>
      <c r="K46" s="13">
        <v>2.8181431037281701</v>
      </c>
      <c r="L46" s="13">
        <v>3.7566253569989625</v>
      </c>
      <c r="M46" s="13">
        <v>1.8336766379513989</v>
      </c>
      <c r="O46" s="9">
        <v>1953</v>
      </c>
      <c r="P46" s="13">
        <v>31.595099776826348</v>
      </c>
      <c r="Q46" s="13">
        <v>21.311005094506466</v>
      </c>
      <c r="R46" s="13">
        <v>9.3735142511489329</v>
      </c>
      <c r="S46" s="13">
        <v>6.5267684606164655</v>
      </c>
      <c r="T46" s="13">
        <v>2.692880363454214</v>
      </c>
      <c r="U46" s="13">
        <v>0.74751014430452645</v>
      </c>
      <c r="W46" s="13">
        <v>10.284094682319882</v>
      </c>
      <c r="X46" s="13">
        <v>11.937490843357534</v>
      </c>
      <c r="Y46" s="13">
        <v>2.8467457905324673</v>
      </c>
      <c r="Z46" s="13">
        <v>3.8338880971622515</v>
      </c>
      <c r="AA46" s="13">
        <v>1.9453702191496876</v>
      </c>
      <c r="AC46" s="9">
        <v>1953</v>
      </c>
      <c r="AD46" s="13">
        <v>32.306951062083613</v>
      </c>
      <c r="AE46" s="13">
        <v>22.01304886929983</v>
      </c>
      <c r="AF46" s="13">
        <v>9.9018850353359422</v>
      </c>
      <c r="AG46" s="13">
        <v>7.0222416727219663</v>
      </c>
      <c r="AH46" s="13">
        <v>3.0551549232254844</v>
      </c>
      <c r="AI46" s="13">
        <v>0.96675602974227415</v>
      </c>
      <c r="AK46" s="13">
        <v>10.293902192783783</v>
      </c>
      <c r="AL46" s="13">
        <v>12.111163833963888</v>
      </c>
      <c r="AM46" s="13">
        <v>2.8796433626139759</v>
      </c>
      <c r="AN46" s="13">
        <v>3.9670867494964819</v>
      </c>
      <c r="AO46" s="13">
        <v>2.0883988934832103</v>
      </c>
      <c r="AQ46" s="9">
        <f t="shared" si="0"/>
        <v>9.9018850353359417E-2</v>
      </c>
    </row>
    <row r="47" spans="1:43" ht="14.25" customHeight="1" x14ac:dyDescent="0.25">
      <c r="A47" s="9">
        <v>1954</v>
      </c>
      <c r="B47" s="13">
        <v>32.119310731545291</v>
      </c>
      <c r="C47" s="13">
        <v>21.560682682062694</v>
      </c>
      <c r="D47" s="13">
        <v>9.3904559145803042</v>
      </c>
      <c r="E47" s="13">
        <v>6.4692351907861205</v>
      </c>
      <c r="F47" s="13">
        <v>2.5663360562398658</v>
      </c>
      <c r="G47" s="13">
        <v>0.70588248853421987</v>
      </c>
      <c r="I47" s="13">
        <v>10.558628049482596</v>
      </c>
      <c r="J47" s="13">
        <v>12.17022676748239</v>
      </c>
      <c r="K47" s="13">
        <v>2.9212207237941836</v>
      </c>
      <c r="L47" s="13">
        <v>3.9028991345462547</v>
      </c>
      <c r="M47" s="13">
        <v>1.860453567705646</v>
      </c>
      <c r="O47" s="9">
        <v>1954</v>
      </c>
      <c r="P47" s="13">
        <v>32.533228762438391</v>
      </c>
      <c r="Q47" s="13">
        <v>22.201984404309428</v>
      </c>
      <c r="R47" s="13">
        <v>9.9151678274066306</v>
      </c>
      <c r="S47" s="13">
        <v>6.920537326173025</v>
      </c>
      <c r="T47" s="13">
        <v>2.8942464129096646</v>
      </c>
      <c r="U47" s="13">
        <v>0.82865765418522919</v>
      </c>
      <c r="W47" s="13">
        <v>10.331244358128963</v>
      </c>
      <c r="X47" s="13">
        <v>12.286816576902797</v>
      </c>
      <c r="Y47" s="13">
        <v>2.9946305012336056</v>
      </c>
      <c r="Z47" s="13">
        <v>4.0262909132633604</v>
      </c>
      <c r="AA47" s="13">
        <v>2.0655887587244353</v>
      </c>
      <c r="AC47" s="9">
        <v>1954</v>
      </c>
      <c r="AD47" s="13">
        <v>33.636110590333104</v>
      </c>
      <c r="AE47" s="13">
        <v>23.297681803897294</v>
      </c>
      <c r="AF47" s="13">
        <v>10.773561804160744</v>
      </c>
      <c r="AG47" s="13">
        <v>7.7128419457529693</v>
      </c>
      <c r="AH47" s="13">
        <v>3.4909311013215474</v>
      </c>
      <c r="AI47" s="13">
        <v>1.1687484341437246</v>
      </c>
      <c r="AK47" s="13">
        <v>10.338428786435809</v>
      </c>
      <c r="AL47" s="13">
        <v>12.52411999973655</v>
      </c>
      <c r="AM47" s="13">
        <v>3.0607198584077748</v>
      </c>
      <c r="AN47" s="13">
        <v>4.2219108444314219</v>
      </c>
      <c r="AO47" s="13">
        <v>2.322182667177823</v>
      </c>
      <c r="AQ47" s="9">
        <f t="shared" si="0"/>
        <v>0.10773561804160744</v>
      </c>
    </row>
    <row r="48" spans="1:43" ht="14.25" customHeight="1" x14ac:dyDescent="0.25">
      <c r="A48" s="9">
        <v>1955</v>
      </c>
      <c r="B48" s="13">
        <v>31.772074577461307</v>
      </c>
      <c r="C48" s="13">
        <v>21.377836096924739</v>
      </c>
      <c r="D48" s="13">
        <v>9.1805282675712654</v>
      </c>
      <c r="E48" s="13">
        <v>6.2849672565750367</v>
      </c>
      <c r="F48" s="13">
        <v>2.4871088205796843</v>
      </c>
      <c r="G48" s="13">
        <v>0.72061163480499102</v>
      </c>
      <c r="I48" s="13">
        <v>10.394238480536568</v>
      </c>
      <c r="J48" s="13">
        <v>12.197307829353473</v>
      </c>
      <c r="K48" s="13">
        <v>2.8955610109962286</v>
      </c>
      <c r="L48" s="13">
        <v>3.7978584359953524</v>
      </c>
      <c r="M48" s="13">
        <v>1.7664971857746932</v>
      </c>
      <c r="O48" s="9">
        <v>1955</v>
      </c>
      <c r="P48" s="13">
        <v>32.515991432809166</v>
      </c>
      <c r="Q48" s="13">
        <v>22.206609773775625</v>
      </c>
      <c r="R48" s="13">
        <v>9.9238198902372812</v>
      </c>
      <c r="S48" s="13">
        <v>6.9199631161902468</v>
      </c>
      <c r="T48" s="13">
        <v>2.9322599891399288</v>
      </c>
      <c r="U48" s="13">
        <v>0.88172834284829082</v>
      </c>
      <c r="W48" s="13">
        <v>10.309381659033541</v>
      </c>
      <c r="X48" s="13">
        <v>12.282789883538344</v>
      </c>
      <c r="Y48" s="13">
        <v>3.0038567740470343</v>
      </c>
      <c r="Z48" s="13">
        <v>3.987703127050318</v>
      </c>
      <c r="AA48" s="13">
        <v>2.0505316462916379</v>
      </c>
      <c r="AC48" s="9">
        <v>1955</v>
      </c>
      <c r="AD48" s="13">
        <v>33.937798425770481</v>
      </c>
      <c r="AE48" s="13">
        <v>23.596091814308899</v>
      </c>
      <c r="AF48" s="13">
        <v>11.057545520131828</v>
      </c>
      <c r="AG48" s="13">
        <v>7.9624122205783836</v>
      </c>
      <c r="AH48" s="13">
        <v>3.7149687473773496</v>
      </c>
      <c r="AI48" s="13">
        <v>1.3165387245087341</v>
      </c>
      <c r="AK48" s="13">
        <v>10.341706611461582</v>
      </c>
      <c r="AL48" s="13">
        <v>12.53854629417707</v>
      </c>
      <c r="AM48" s="13">
        <v>3.0951332995534449</v>
      </c>
      <c r="AN48" s="13">
        <v>4.2474434732010344</v>
      </c>
      <c r="AO48" s="13">
        <v>2.3984300228686157</v>
      </c>
      <c r="AQ48" s="9">
        <f t="shared" si="0"/>
        <v>0.11057545520131828</v>
      </c>
    </row>
    <row r="49" spans="1:43" ht="14.25" customHeight="1" x14ac:dyDescent="0.25">
      <c r="A49" s="9">
        <v>1956</v>
      </c>
      <c r="B49" s="13">
        <v>31.806023990184453</v>
      </c>
      <c r="C49" s="13">
        <v>21.347549384221612</v>
      </c>
      <c r="D49" s="13">
        <v>9.0869757576587151</v>
      </c>
      <c r="E49" s="13">
        <v>6.1439963133614892</v>
      </c>
      <c r="F49" s="13">
        <v>2.3829153277974449</v>
      </c>
      <c r="G49" s="13">
        <v>0.68115311362396791</v>
      </c>
      <c r="I49" s="13">
        <v>10.458474605962842</v>
      </c>
      <c r="J49" s="13">
        <v>12.260573626562897</v>
      </c>
      <c r="K49" s="13">
        <v>2.9429794442972259</v>
      </c>
      <c r="L49" s="13">
        <v>3.7610809855640444</v>
      </c>
      <c r="M49" s="13">
        <v>1.701762214173477</v>
      </c>
      <c r="O49" s="9">
        <v>1956</v>
      </c>
      <c r="P49" s="13">
        <v>32.236701637565083</v>
      </c>
      <c r="Q49" s="13">
        <v>21.922432584812434</v>
      </c>
      <c r="R49" s="13">
        <v>9.683166972187065</v>
      </c>
      <c r="S49" s="13">
        <v>6.7507709038711168</v>
      </c>
      <c r="T49" s="13">
        <v>2.7883791752470639</v>
      </c>
      <c r="U49" s="13">
        <v>0.82023123562254086</v>
      </c>
      <c r="W49" s="13">
        <v>10.31426905275265</v>
      </c>
      <c r="X49" s="13">
        <v>12.239265612625369</v>
      </c>
      <c r="Y49" s="13">
        <v>2.9323960683159482</v>
      </c>
      <c r="Z49" s="13">
        <v>3.9623917286240529</v>
      </c>
      <c r="AA49" s="13">
        <v>1.9681479396245232</v>
      </c>
      <c r="AC49" s="9">
        <v>1956</v>
      </c>
      <c r="AD49" s="13">
        <v>33.462139769151833</v>
      </c>
      <c r="AE49" s="13">
        <v>23.126903627089035</v>
      </c>
      <c r="AF49" s="13">
        <v>10.672081713296967</v>
      </c>
      <c r="AG49" s="13">
        <v>7.7040729907897507</v>
      </c>
      <c r="AH49" s="13">
        <v>3.4863094765295197</v>
      </c>
      <c r="AI49" s="13">
        <v>1.1976060987726265</v>
      </c>
      <c r="AK49" s="13">
        <v>10.335236142062797</v>
      </c>
      <c r="AL49" s="13">
        <v>12.454821913792069</v>
      </c>
      <c r="AM49" s="13">
        <v>2.968008722507216</v>
      </c>
      <c r="AN49" s="13">
        <v>4.2177635142602306</v>
      </c>
      <c r="AO49" s="13">
        <v>2.2887033777568933</v>
      </c>
      <c r="AQ49" s="9">
        <f t="shared" si="0"/>
        <v>0.10672081713296967</v>
      </c>
    </row>
    <row r="50" spans="1:43" ht="14.25" customHeight="1" x14ac:dyDescent="0.25">
      <c r="A50" s="9">
        <v>1957</v>
      </c>
      <c r="B50" s="13">
        <v>31.687309376554506</v>
      </c>
      <c r="C50" s="13">
        <v>21.167499809433842</v>
      </c>
      <c r="D50" s="13">
        <v>8.9818851566021518</v>
      </c>
      <c r="E50" s="13">
        <v>6.0799490321537224</v>
      </c>
      <c r="F50" s="13">
        <v>2.359138502575385</v>
      </c>
      <c r="G50" s="13">
        <v>0.6630805224142543</v>
      </c>
      <c r="I50" s="13">
        <v>10.519809567120664</v>
      </c>
      <c r="J50" s="13">
        <v>12.18561465283169</v>
      </c>
      <c r="K50" s="13">
        <v>2.9019361244484294</v>
      </c>
      <c r="L50" s="13">
        <v>3.7208105295783374</v>
      </c>
      <c r="M50" s="13">
        <v>1.6960579801611306</v>
      </c>
      <c r="O50" s="9">
        <v>1957</v>
      </c>
      <c r="P50" s="13">
        <v>32.025824698974056</v>
      </c>
      <c r="Q50" s="13">
        <v>21.653139746804175</v>
      </c>
      <c r="R50" s="13">
        <v>9.4176669132721873</v>
      </c>
      <c r="S50" s="13">
        <v>6.5153549966548159</v>
      </c>
      <c r="T50" s="13">
        <v>2.6588038057969303</v>
      </c>
      <c r="U50" s="13">
        <v>0.76569892599078726</v>
      </c>
      <c r="W50" s="13">
        <v>10.37268495216988</v>
      </c>
      <c r="X50" s="13">
        <v>12.235472833531988</v>
      </c>
      <c r="Y50" s="13">
        <v>2.9023119166173714</v>
      </c>
      <c r="Z50" s="13">
        <v>3.8565511908578856</v>
      </c>
      <c r="AA50" s="13">
        <v>1.8931048798061432</v>
      </c>
      <c r="AC50" s="9">
        <v>1957</v>
      </c>
      <c r="AD50" s="13">
        <v>32.988589698885882</v>
      </c>
      <c r="AE50" s="13">
        <v>22.604483211460689</v>
      </c>
      <c r="AF50" s="13">
        <v>10.160969512973962</v>
      </c>
      <c r="AG50" s="13">
        <v>7.2289503534595845</v>
      </c>
      <c r="AH50" s="13">
        <v>3.1833122336257116</v>
      </c>
      <c r="AI50" s="13">
        <v>1.0528673149594427</v>
      </c>
      <c r="AK50" s="13">
        <v>10.384106487425193</v>
      </c>
      <c r="AL50" s="13">
        <v>12.443513698486727</v>
      </c>
      <c r="AM50" s="13">
        <v>2.9320191595143772</v>
      </c>
      <c r="AN50" s="13">
        <v>4.0456381198338729</v>
      </c>
      <c r="AO50" s="13">
        <v>2.1304449186662691</v>
      </c>
      <c r="AQ50" s="9">
        <f t="shared" si="0"/>
        <v>0.10160969512973962</v>
      </c>
    </row>
    <row r="51" spans="1:43" ht="14.25" customHeight="1" x14ac:dyDescent="0.25">
      <c r="A51" s="9">
        <v>1958</v>
      </c>
      <c r="B51" s="13">
        <v>32.112269096927541</v>
      </c>
      <c r="C51" s="13">
        <v>21.260017916472087</v>
      </c>
      <c r="D51" s="13">
        <v>8.8335735001955893</v>
      </c>
      <c r="E51" s="13">
        <v>5.9422686998001595</v>
      </c>
      <c r="F51" s="13">
        <v>2.2927344493339672</v>
      </c>
      <c r="G51" s="13">
        <v>0.64243772482167971</v>
      </c>
      <c r="I51" s="13">
        <v>10.852251180455454</v>
      </c>
      <c r="J51" s="13">
        <v>12.426444416276498</v>
      </c>
      <c r="K51" s="13">
        <v>2.8913048003954298</v>
      </c>
      <c r="L51" s="13">
        <v>3.6495342504661923</v>
      </c>
      <c r="M51" s="13">
        <v>1.6502967245122875</v>
      </c>
      <c r="O51" s="9">
        <v>1958</v>
      </c>
      <c r="P51" s="13">
        <v>32.463720258444823</v>
      </c>
      <c r="Q51" s="13">
        <v>21.838846438027648</v>
      </c>
      <c r="R51" s="13">
        <v>9.3502204205012927</v>
      </c>
      <c r="S51" s="13">
        <v>6.4519477208187599</v>
      </c>
      <c r="T51" s="13">
        <v>2.6287400747211498</v>
      </c>
      <c r="U51" s="13">
        <v>0.75921937481321555</v>
      </c>
      <c r="W51" s="13">
        <v>10.624873820417175</v>
      </c>
      <c r="X51" s="13">
        <v>12.488626017526355</v>
      </c>
      <c r="Y51" s="13">
        <v>2.8982726996825328</v>
      </c>
      <c r="Z51" s="13">
        <v>3.8232076460976101</v>
      </c>
      <c r="AA51" s="13">
        <v>1.8695206999079343</v>
      </c>
      <c r="AC51" s="9">
        <v>1958</v>
      </c>
      <c r="AD51" s="13">
        <v>33.561535507763736</v>
      </c>
      <c r="AE51" s="13">
        <v>22.926678126202024</v>
      </c>
      <c r="AF51" s="13">
        <v>10.205745453581454</v>
      </c>
      <c r="AG51" s="13">
        <v>7.2682646554252344</v>
      </c>
      <c r="AH51" s="13">
        <v>3.2184493567886685</v>
      </c>
      <c r="AI51" s="13">
        <v>1.0814637545017167</v>
      </c>
      <c r="AK51" s="13">
        <v>10.634857381561712</v>
      </c>
      <c r="AL51" s="13">
        <v>12.72093267262057</v>
      </c>
      <c r="AM51" s="13">
        <v>2.9374807981562192</v>
      </c>
      <c r="AN51" s="13">
        <v>4.0498152986365659</v>
      </c>
      <c r="AO51" s="13">
        <v>2.136985602286952</v>
      </c>
      <c r="AQ51" s="9">
        <f t="shared" si="0"/>
        <v>0.10205745453581454</v>
      </c>
    </row>
    <row r="52" spans="1:43" ht="14.25" customHeight="1" x14ac:dyDescent="0.25">
      <c r="A52" s="9">
        <v>1959</v>
      </c>
      <c r="B52" s="13">
        <v>32.03328794802492</v>
      </c>
      <c r="C52" s="13">
        <v>21.024822758488959</v>
      </c>
      <c r="D52" s="13">
        <v>8.7478520785266909</v>
      </c>
      <c r="E52" s="13">
        <v>5.9003455227801167</v>
      </c>
      <c r="F52" s="13">
        <v>2.1912719299930639</v>
      </c>
      <c r="G52" s="13">
        <v>0.61617667725255265</v>
      </c>
      <c r="I52" s="13">
        <v>11.008465189535961</v>
      </c>
      <c r="J52" s="13">
        <v>12.276970679962268</v>
      </c>
      <c r="K52" s="13">
        <v>2.8475065557465742</v>
      </c>
      <c r="L52" s="13">
        <v>3.7090735927870528</v>
      </c>
      <c r="M52" s="13">
        <v>1.5750952527405113</v>
      </c>
      <c r="O52" s="9">
        <v>1959</v>
      </c>
      <c r="P52" s="13">
        <v>32.556309397658332</v>
      </c>
      <c r="Q52" s="13">
        <v>21.945906270180313</v>
      </c>
      <c r="R52" s="13">
        <v>9.4931982856731878</v>
      </c>
      <c r="S52" s="13">
        <v>6.620030228907269</v>
      </c>
      <c r="T52" s="13">
        <v>2.6597274609292527</v>
      </c>
      <c r="U52" s="13">
        <v>0.77501496768143996</v>
      </c>
      <c r="W52" s="13">
        <v>10.610403127478019</v>
      </c>
      <c r="X52" s="13">
        <v>12.452707984507125</v>
      </c>
      <c r="Y52" s="13">
        <v>2.8731680567659188</v>
      </c>
      <c r="Z52" s="13">
        <v>3.9603027679780163</v>
      </c>
      <c r="AA52" s="13">
        <v>1.8847124932478128</v>
      </c>
      <c r="AC52" s="9">
        <v>1959</v>
      </c>
      <c r="AD52" s="13">
        <v>34.003626034210939</v>
      </c>
      <c r="AE52" s="13">
        <v>23.389805866566565</v>
      </c>
      <c r="AF52" s="13">
        <v>10.64744460659322</v>
      </c>
      <c r="AG52" s="13">
        <v>7.7157417854602874</v>
      </c>
      <c r="AH52" s="13">
        <v>3.4498097399622316</v>
      </c>
      <c r="AI52" s="13">
        <v>1.194124937510926</v>
      </c>
      <c r="AK52" s="13">
        <v>10.613820167644374</v>
      </c>
      <c r="AL52" s="13">
        <v>12.742361259973345</v>
      </c>
      <c r="AM52" s="13">
        <v>2.9317028211329328</v>
      </c>
      <c r="AN52" s="13">
        <v>4.2659320454980563</v>
      </c>
      <c r="AO52" s="13">
        <v>2.2556848024513059</v>
      </c>
      <c r="AQ52" s="9">
        <f t="shared" si="0"/>
        <v>0.1064744460659322</v>
      </c>
    </row>
    <row r="53" spans="1:43" ht="14.25" customHeight="1" x14ac:dyDescent="0.25">
      <c r="A53" s="9">
        <v>1960</v>
      </c>
      <c r="B53" s="13">
        <v>31.657437586133984</v>
      </c>
      <c r="C53" s="13">
        <v>20.511531697340054</v>
      </c>
      <c r="D53" s="13">
        <v>8.3565900921357628</v>
      </c>
      <c r="E53" s="13">
        <v>5.5209793504172078</v>
      </c>
      <c r="F53" s="13">
        <v>2.0964547826658073</v>
      </c>
      <c r="G53" s="13">
        <v>0.59637321869406112</v>
      </c>
      <c r="I53" s="13">
        <v>11.14590588879393</v>
      </c>
      <c r="J53" s="13">
        <v>12.154941605204291</v>
      </c>
      <c r="K53" s="13">
        <v>2.835610741718555</v>
      </c>
      <c r="L53" s="13">
        <v>3.4245245677514005</v>
      </c>
      <c r="M53" s="13">
        <v>1.5000815639717462</v>
      </c>
      <c r="O53" s="9">
        <v>1960</v>
      </c>
      <c r="P53" s="13">
        <v>32.185832553689217</v>
      </c>
      <c r="Q53" s="13">
        <v>21.296215338243282</v>
      </c>
      <c r="R53" s="13">
        <v>9.0105832408147997</v>
      </c>
      <c r="S53" s="13">
        <v>6.1534036436215613</v>
      </c>
      <c r="T53" s="13">
        <v>2.522141240236349</v>
      </c>
      <c r="U53" s="13">
        <v>0.759048925558092</v>
      </c>
      <c r="W53" s="13">
        <v>10.889617215445934</v>
      </c>
      <c r="X53" s="13">
        <v>12.285632097428483</v>
      </c>
      <c r="Y53" s="13">
        <v>2.8571795971932383</v>
      </c>
      <c r="Z53" s="13">
        <v>3.6312624033852123</v>
      </c>
      <c r="AA53" s="13">
        <v>1.7630923146782571</v>
      </c>
      <c r="AC53" s="9">
        <v>1960</v>
      </c>
      <c r="AD53" s="13">
        <v>33.475096015672115</v>
      </c>
      <c r="AE53" s="13">
        <v>22.574312270279375</v>
      </c>
      <c r="AF53" s="13">
        <v>10.034579956956321</v>
      </c>
      <c r="AG53" s="13">
        <v>7.1292552733358505</v>
      </c>
      <c r="AH53" s="13">
        <v>3.2490455876287272</v>
      </c>
      <c r="AI53" s="13">
        <v>1.1749239699033298</v>
      </c>
      <c r="AK53" s="13">
        <v>10.90078374539274</v>
      </c>
      <c r="AL53" s="13">
        <v>12.539732313323054</v>
      </c>
      <c r="AM53" s="13">
        <v>2.9053246836204707</v>
      </c>
      <c r="AN53" s="13">
        <v>3.8802096857071233</v>
      </c>
      <c r="AO53" s="13">
        <v>2.0741216177253974</v>
      </c>
      <c r="AQ53" s="9">
        <f t="shared" si="0"/>
        <v>0.10034579956956322</v>
      </c>
    </row>
    <row r="54" spans="1:43" ht="14.25" customHeight="1" x14ac:dyDescent="0.25">
      <c r="A54" s="9">
        <v>1961</v>
      </c>
      <c r="B54" s="13">
        <v>31.896211473952619</v>
      </c>
      <c r="C54" s="13">
        <v>20.906861751680228</v>
      </c>
      <c r="D54" s="13">
        <v>8.3376005383909941</v>
      </c>
      <c r="E54" s="13">
        <v>5.4093168016461393</v>
      </c>
      <c r="F54" s="13">
        <v>2.0533998280690757</v>
      </c>
      <c r="G54" s="13">
        <v>0.58703756633715509</v>
      </c>
      <c r="I54" s="13">
        <v>10.98934972227239</v>
      </c>
      <c r="J54" s="13">
        <v>12.569261213289234</v>
      </c>
      <c r="K54" s="13">
        <v>2.9282837367448549</v>
      </c>
      <c r="L54" s="13">
        <v>3.3559169735770635</v>
      </c>
      <c r="M54" s="13">
        <v>1.4663622617319207</v>
      </c>
      <c r="O54" s="9">
        <v>1961</v>
      </c>
      <c r="P54" s="13">
        <v>32.563952632825981</v>
      </c>
      <c r="Q54" s="13">
        <v>21.835019316644864</v>
      </c>
      <c r="R54" s="13">
        <v>9.2444206572269625</v>
      </c>
      <c r="S54" s="13">
        <v>6.3153397176018746</v>
      </c>
      <c r="T54" s="13">
        <v>2.652211161842382</v>
      </c>
      <c r="U54" s="13">
        <v>0.81660469384059686</v>
      </c>
      <c r="W54" s="13">
        <v>10.728933316181116</v>
      </c>
      <c r="X54" s="13">
        <v>12.590598659417902</v>
      </c>
      <c r="Y54" s="13">
        <v>2.9290809396250879</v>
      </c>
      <c r="Z54" s="13">
        <v>3.6631285557594926</v>
      </c>
      <c r="AA54" s="13">
        <v>1.8356064680017852</v>
      </c>
      <c r="AC54" s="9">
        <v>1961</v>
      </c>
      <c r="AD54" s="13">
        <v>34.254772805519735</v>
      </c>
      <c r="AE54" s="13">
        <v>23.501366800040351</v>
      </c>
      <c r="AF54" s="13">
        <v>10.640656153200087</v>
      </c>
      <c r="AG54" s="13">
        <v>7.6563411899957599</v>
      </c>
      <c r="AH54" s="13">
        <v>3.6512818079073157</v>
      </c>
      <c r="AI54" s="13">
        <v>1.3822929216111448</v>
      </c>
      <c r="AK54" s="13">
        <v>10.753406005479384</v>
      </c>
      <c r="AL54" s="13">
        <v>12.860710646840264</v>
      </c>
      <c r="AM54" s="13">
        <v>2.9843149632043273</v>
      </c>
      <c r="AN54" s="13">
        <v>4.0050593820884437</v>
      </c>
      <c r="AO54" s="13">
        <v>2.2689888862961709</v>
      </c>
      <c r="AQ54" s="9">
        <f t="shared" si="0"/>
        <v>0.10640656153200087</v>
      </c>
    </row>
    <row r="55" spans="1:43" ht="14.25" customHeight="1" x14ac:dyDescent="0.25">
      <c r="A55" s="9">
        <v>1962</v>
      </c>
      <c r="B55" s="13">
        <v>32.043825702061028</v>
      </c>
      <c r="C55" s="13">
        <v>20.942812217282853</v>
      </c>
      <c r="D55" s="13">
        <v>8.2736755670745552</v>
      </c>
      <c r="E55" s="13">
        <v>5.399157524165032</v>
      </c>
      <c r="F55" s="13">
        <v>1.9841173530430867</v>
      </c>
      <c r="G55" s="13">
        <v>0.56162058072998455</v>
      </c>
      <c r="I55" s="13">
        <v>11.101013484778175</v>
      </c>
      <c r="J55" s="13">
        <v>12.669136650208298</v>
      </c>
      <c r="K55" s="13">
        <v>2.8745180429095232</v>
      </c>
      <c r="L55" s="13">
        <v>3.4150401711219454</v>
      </c>
      <c r="M55" s="13">
        <v>1.4224967723131021</v>
      </c>
      <c r="O55" s="9">
        <v>1962</v>
      </c>
      <c r="P55" s="13">
        <v>32.436758339982816</v>
      </c>
      <c r="Q55" s="13">
        <v>21.555698186154743</v>
      </c>
      <c r="R55" s="13">
        <v>8.9177964232870739</v>
      </c>
      <c r="S55" s="13">
        <v>6.056325295613731</v>
      </c>
      <c r="T55" s="13">
        <v>2.4387097658957733</v>
      </c>
      <c r="U55" s="13">
        <v>0.73283424297339661</v>
      </c>
      <c r="W55" s="13">
        <v>10.881060153828074</v>
      </c>
      <c r="X55" s="13">
        <v>12.637901762867669</v>
      </c>
      <c r="Y55" s="13">
        <v>2.8614711276733429</v>
      </c>
      <c r="Z55" s="13">
        <v>3.6176155297179577</v>
      </c>
      <c r="AA55" s="13">
        <v>1.7058755229223768</v>
      </c>
      <c r="AC55" s="9">
        <v>1962</v>
      </c>
      <c r="AD55" s="13">
        <v>33.700905075220447</v>
      </c>
      <c r="AE55" s="13">
        <v>22.805886101804902</v>
      </c>
      <c r="AF55" s="13">
        <v>9.9499062481040372</v>
      </c>
      <c r="AG55" s="13">
        <v>7.0556755731104559</v>
      </c>
      <c r="AH55" s="13">
        <v>3.1942778236263951</v>
      </c>
      <c r="AI55" s="13">
        <v>1.1607401802667006</v>
      </c>
      <c r="AK55" s="13">
        <v>10.895018973415546</v>
      </c>
      <c r="AL55" s="13">
        <v>12.855979853700864</v>
      </c>
      <c r="AM55" s="13">
        <v>2.8942306749935813</v>
      </c>
      <c r="AN55" s="13">
        <v>3.8613977494840608</v>
      </c>
      <c r="AO55" s="13">
        <v>2.0335376433596943</v>
      </c>
      <c r="AQ55" s="9">
        <f t="shared" si="0"/>
        <v>9.9499062481040373E-2</v>
      </c>
    </row>
    <row r="56" spans="1:43" ht="14.25" customHeight="1" x14ac:dyDescent="0.25">
      <c r="A56" s="9">
        <v>1963</v>
      </c>
      <c r="B56" s="13">
        <v>32.009622322001462</v>
      </c>
      <c r="C56" s="13">
        <v>20.895061215332024</v>
      </c>
      <c r="D56" s="13">
        <v>8.1639366576136148</v>
      </c>
      <c r="E56" s="13">
        <v>5.3296943913043311</v>
      </c>
      <c r="F56" s="13">
        <v>1.9635566991754505</v>
      </c>
      <c r="G56" s="13">
        <v>0.56800334450204049</v>
      </c>
      <c r="I56" s="13">
        <v>11.114561106669438</v>
      </c>
      <c r="J56" s="13">
        <v>12.73112455771841</v>
      </c>
      <c r="K56" s="13">
        <v>2.8342422663092837</v>
      </c>
      <c r="L56" s="13">
        <v>3.3661376921288806</v>
      </c>
      <c r="M56" s="13">
        <v>1.39555335467341</v>
      </c>
      <c r="O56" s="9">
        <v>1963</v>
      </c>
      <c r="P56" s="13">
        <v>32.482890170911574</v>
      </c>
      <c r="Q56" s="13">
        <v>21.561633416571308</v>
      </c>
      <c r="R56" s="13">
        <v>8.8607620182328191</v>
      </c>
      <c r="S56" s="13">
        <v>5.9957131708473481</v>
      </c>
      <c r="T56" s="13">
        <v>2.405661041372932</v>
      </c>
      <c r="U56" s="13">
        <v>0.73133675793346431</v>
      </c>
      <c r="W56" s="13">
        <v>10.921256754340266</v>
      </c>
      <c r="X56" s="13">
        <v>12.700871398338489</v>
      </c>
      <c r="Y56" s="13">
        <v>2.8650488473854709</v>
      </c>
      <c r="Z56" s="13">
        <v>3.5900521294744161</v>
      </c>
      <c r="AA56" s="13">
        <v>1.6743242834394678</v>
      </c>
      <c r="AC56" s="9">
        <v>1963</v>
      </c>
      <c r="AD56" s="13">
        <v>33.784812876719649</v>
      </c>
      <c r="AE56" s="13">
        <v>22.843879271659908</v>
      </c>
      <c r="AF56" s="13">
        <v>9.9165102959435298</v>
      </c>
      <c r="AG56" s="13">
        <v>6.9977792188907886</v>
      </c>
      <c r="AH56" s="13">
        <v>3.1459022812065323</v>
      </c>
      <c r="AI56" s="13">
        <v>1.1462998441377137</v>
      </c>
      <c r="AK56" s="13">
        <v>10.94093360505974</v>
      </c>
      <c r="AL56" s="13">
        <v>12.927368975716378</v>
      </c>
      <c r="AM56" s="13">
        <v>2.9187310770527413</v>
      </c>
      <c r="AN56" s="13">
        <v>3.8518769376842563</v>
      </c>
      <c r="AO56" s="13">
        <v>1.9996024370688186</v>
      </c>
      <c r="AQ56" s="9">
        <f t="shared" si="0"/>
        <v>9.91651029594353E-2</v>
      </c>
    </row>
    <row r="57" spans="1:43" ht="14.25" customHeight="1" x14ac:dyDescent="0.25">
      <c r="A57" s="9">
        <v>1964</v>
      </c>
      <c r="B57" s="13">
        <v>31.639317887208819</v>
      </c>
      <c r="C57" s="13">
        <v>20.623064231697001</v>
      </c>
      <c r="D57" s="13">
        <v>8.0207510462667724</v>
      </c>
      <c r="E57" s="13">
        <v>5.333220045802948</v>
      </c>
      <c r="F57" s="13">
        <v>1.9689860769877994</v>
      </c>
      <c r="G57" s="13">
        <v>0.5312891155561037</v>
      </c>
      <c r="I57" s="13">
        <v>11.016253655511818</v>
      </c>
      <c r="J57" s="13">
        <v>12.602313185430228</v>
      </c>
      <c r="K57" s="13">
        <v>2.6875310004638244</v>
      </c>
      <c r="L57" s="13">
        <v>3.3642339688151486</v>
      </c>
      <c r="M57" s="13">
        <v>1.4376969614316957</v>
      </c>
      <c r="O57" s="9">
        <v>1964</v>
      </c>
      <c r="P57" s="13">
        <v>32.731582757280719</v>
      </c>
      <c r="Q57" s="13">
        <v>21.842355794473658</v>
      </c>
      <c r="R57" s="13">
        <v>9.1037087301424737</v>
      </c>
      <c r="S57" s="13">
        <v>6.1625884024856035</v>
      </c>
      <c r="T57" s="13">
        <v>2.4842850186318599</v>
      </c>
      <c r="U57" s="13">
        <v>0.75777188685290553</v>
      </c>
      <c r="W57" s="13">
        <v>10.889226962807061</v>
      </c>
      <c r="X57" s="13">
        <v>12.738647064331184</v>
      </c>
      <c r="Y57" s="13">
        <v>2.9411203276568703</v>
      </c>
      <c r="Z57" s="13">
        <v>3.6783033838537436</v>
      </c>
      <c r="AA57" s="13">
        <v>1.7265131317789544</v>
      </c>
      <c r="AC57" s="9">
        <v>1964</v>
      </c>
      <c r="AD57" s="13">
        <v>34.423159200285276</v>
      </c>
      <c r="AE57" s="13">
        <v>23.501240806964439</v>
      </c>
      <c r="AF57" s="13">
        <v>10.479103530661327</v>
      </c>
      <c r="AG57" s="13">
        <v>7.3852585207857411</v>
      </c>
      <c r="AH57" s="13">
        <v>3.3724713759870779</v>
      </c>
      <c r="AI57" s="13">
        <v>1.3021661045439319</v>
      </c>
      <c r="AK57" s="13">
        <v>10.921918393320837</v>
      </c>
      <c r="AL57" s="13">
        <v>13.022137276303113</v>
      </c>
      <c r="AM57" s="13">
        <v>3.0938450098755856</v>
      </c>
      <c r="AN57" s="13">
        <v>4.0127871447986632</v>
      </c>
      <c r="AO57" s="13">
        <v>2.070305271443146</v>
      </c>
      <c r="AQ57" s="9">
        <f t="shared" si="0"/>
        <v>0.10479103530661327</v>
      </c>
    </row>
    <row r="58" spans="1:43" ht="14.25" customHeight="1" x14ac:dyDescent="0.25">
      <c r="A58" s="9">
        <v>1965</v>
      </c>
      <c r="B58" s="13">
        <v>31.518188292699275</v>
      </c>
      <c r="C58" s="13">
        <v>20.699893083727041</v>
      </c>
      <c r="D58" s="13">
        <v>8.065064694401487</v>
      </c>
      <c r="E58" s="13">
        <v>5.4219099611670192</v>
      </c>
      <c r="F58" s="13">
        <v>2.037189251925728</v>
      </c>
      <c r="G58" s="13">
        <v>0.53786651727255919</v>
      </c>
      <c r="I58" s="13">
        <v>10.818295208972234</v>
      </c>
      <c r="J58" s="13">
        <v>12.634828389325554</v>
      </c>
      <c r="K58" s="13">
        <v>2.6431547332344678</v>
      </c>
      <c r="L58" s="13">
        <v>3.3847207092412912</v>
      </c>
      <c r="M58" s="13">
        <v>1.4993227346531688</v>
      </c>
      <c r="O58" s="9">
        <v>1965</v>
      </c>
      <c r="P58" s="13">
        <v>32.847576917648148</v>
      </c>
      <c r="Q58" s="13">
        <v>22.000715032386456</v>
      </c>
      <c r="R58" s="13">
        <v>9.3038000414193718</v>
      </c>
      <c r="S58" s="13">
        <v>6.3300608240144518</v>
      </c>
      <c r="T58" s="13">
        <v>2.6196736711012361</v>
      </c>
      <c r="U58" s="13">
        <v>0.82116836682279992</v>
      </c>
      <c r="W58" s="13">
        <v>10.846861885261692</v>
      </c>
      <c r="X58" s="13">
        <v>12.696914990967084</v>
      </c>
      <c r="Y58" s="13">
        <v>2.97373921740492</v>
      </c>
      <c r="Z58" s="13">
        <v>3.7103871529132157</v>
      </c>
      <c r="AA58" s="13">
        <v>1.7985053042784362</v>
      </c>
      <c r="AC58" s="9">
        <v>1965</v>
      </c>
      <c r="AD58" s="13">
        <v>34.781024128956567</v>
      </c>
      <c r="AE58" s="13">
        <v>23.876387756560398</v>
      </c>
      <c r="AF58" s="13">
        <v>10.891912753229198</v>
      </c>
      <c r="AG58" s="13">
        <v>7.7250397293441164</v>
      </c>
      <c r="AH58" s="13">
        <v>3.6551436659768348</v>
      </c>
      <c r="AI58" s="13">
        <v>1.4893514616821979</v>
      </c>
      <c r="AK58" s="13">
        <v>10.904636372396169</v>
      </c>
      <c r="AL58" s="13">
        <v>12.9844750033312</v>
      </c>
      <c r="AM58" s="13">
        <v>3.1668730238850813</v>
      </c>
      <c r="AN58" s="13">
        <v>4.0698960633672812</v>
      </c>
      <c r="AO58" s="13">
        <v>2.1657922042946369</v>
      </c>
      <c r="AQ58" s="9">
        <f t="shared" si="0"/>
        <v>0.10891912753229198</v>
      </c>
    </row>
    <row r="59" spans="1:43" ht="14.25" customHeight="1" x14ac:dyDescent="0.25">
      <c r="A59" s="9">
        <v>1966</v>
      </c>
      <c r="B59" s="13">
        <v>31.98154518075177</v>
      </c>
      <c r="C59" s="13">
        <v>20.992058797409598</v>
      </c>
      <c r="D59" s="13">
        <v>8.3681843007293182</v>
      </c>
      <c r="E59" s="13">
        <v>5.5854611698855416</v>
      </c>
      <c r="F59" s="13">
        <v>2.1541736520115298</v>
      </c>
      <c r="G59" s="13">
        <v>0.60294666862191093</v>
      </c>
      <c r="I59" s="13">
        <v>10.989486383342172</v>
      </c>
      <c r="J59" s="13">
        <v>12.62387449668028</v>
      </c>
      <c r="K59" s="13">
        <v>2.7827231308437765</v>
      </c>
      <c r="L59" s="13">
        <v>3.4312875178740119</v>
      </c>
      <c r="M59" s="13">
        <v>1.5512269833896188</v>
      </c>
      <c r="O59" s="9">
        <v>1966</v>
      </c>
      <c r="P59" s="13">
        <v>32.818476173093984</v>
      </c>
      <c r="Q59" s="13">
        <v>22.082097069396134</v>
      </c>
      <c r="R59" s="13">
        <v>9.4211121977307091</v>
      </c>
      <c r="S59" s="13">
        <v>6.481461795368034</v>
      </c>
      <c r="T59" s="13">
        <v>2.7506071164949328</v>
      </c>
      <c r="U59" s="13">
        <v>0.83468033124296537</v>
      </c>
      <c r="W59" s="13">
        <v>10.73637910369785</v>
      </c>
      <c r="X59" s="13">
        <v>12.660984871665425</v>
      </c>
      <c r="Y59" s="13">
        <v>2.9396504023626751</v>
      </c>
      <c r="Z59" s="13">
        <v>3.7308546788731012</v>
      </c>
      <c r="AA59" s="13">
        <v>1.9159267852519675</v>
      </c>
      <c r="AC59" s="9">
        <v>1966</v>
      </c>
      <c r="AD59" s="13">
        <v>33.672018701939663</v>
      </c>
      <c r="AE59" s="13">
        <v>22.920035530072795</v>
      </c>
      <c r="AF59" s="13">
        <v>10.175256812339699</v>
      </c>
      <c r="AG59" s="13">
        <v>7.2189100570361679</v>
      </c>
      <c r="AH59" s="13">
        <v>3.385286985201867</v>
      </c>
      <c r="AI59" s="13">
        <v>1.2898790870561372</v>
      </c>
      <c r="AK59" s="13">
        <v>10.751983171866868</v>
      </c>
      <c r="AL59" s="13">
        <v>12.744778717733096</v>
      </c>
      <c r="AM59" s="13">
        <v>2.9563467553035307</v>
      </c>
      <c r="AN59" s="13">
        <v>3.833623071834301</v>
      </c>
      <c r="AO59" s="13">
        <v>2.09540789814573</v>
      </c>
      <c r="AQ59" s="9">
        <f t="shared" si="0"/>
        <v>0.10175256812339699</v>
      </c>
    </row>
    <row r="60" spans="1:43" ht="14.25" customHeight="1" x14ac:dyDescent="0.25">
      <c r="A60" s="9">
        <v>1967</v>
      </c>
      <c r="B60" s="13">
        <v>32.045836973648242</v>
      </c>
      <c r="C60" s="13">
        <v>21.072967379553312</v>
      </c>
      <c r="D60" s="13">
        <v>8.4253319526665713</v>
      </c>
      <c r="E60" s="13">
        <v>5.6293010657226921</v>
      </c>
      <c r="F60" s="13">
        <v>2.1600022863991435</v>
      </c>
      <c r="G60" s="13">
        <v>0.5964716832179624</v>
      </c>
      <c r="I60" s="13">
        <v>10.972869594094931</v>
      </c>
      <c r="J60" s="13">
        <v>12.64763542688674</v>
      </c>
      <c r="K60" s="13">
        <v>2.7960308869438792</v>
      </c>
      <c r="L60" s="13">
        <v>3.4692987793235486</v>
      </c>
      <c r="M60" s="13">
        <v>1.5635306031811811</v>
      </c>
      <c r="O60" s="9">
        <v>1967</v>
      </c>
      <c r="P60" s="13">
        <v>33.389184478120079</v>
      </c>
      <c r="Q60" s="13">
        <v>22.661436256207669</v>
      </c>
      <c r="R60" s="13">
        <v>9.8315522231585604</v>
      </c>
      <c r="S60" s="13">
        <v>6.8145831616220951</v>
      </c>
      <c r="T60" s="13">
        <v>2.8737618816344686</v>
      </c>
      <c r="U60" s="13">
        <v>0.83844975355604978</v>
      </c>
      <c r="W60" s="13">
        <v>10.72774822191241</v>
      </c>
      <c r="X60" s="13">
        <v>12.829884033049108</v>
      </c>
      <c r="Y60" s="13">
        <v>3.0169690615364653</v>
      </c>
      <c r="Z60" s="13">
        <v>3.9408212799876265</v>
      </c>
      <c r="AA60" s="13">
        <v>2.0353121280784188</v>
      </c>
      <c r="AC60" s="9">
        <v>1967</v>
      </c>
      <c r="AD60" s="13">
        <v>34.444564532108465</v>
      </c>
      <c r="AE60" s="13">
        <v>23.702198857924753</v>
      </c>
      <c r="AF60" s="13">
        <v>10.737541914934186</v>
      </c>
      <c r="AG60" s="13">
        <v>7.6748202277885289</v>
      </c>
      <c r="AH60" s="13">
        <v>3.6770055013950738</v>
      </c>
      <c r="AI60" s="13">
        <v>1.4163478056117289</v>
      </c>
      <c r="AK60" s="13">
        <v>10.742365674183713</v>
      </c>
      <c r="AL60" s="13">
        <v>12.964656942990567</v>
      </c>
      <c r="AM60" s="13">
        <v>3.0627216871456566</v>
      </c>
      <c r="AN60" s="13">
        <v>3.9978147263934551</v>
      </c>
      <c r="AO60" s="13">
        <v>2.2606576957833449</v>
      </c>
      <c r="AQ60" s="9">
        <f t="shared" si="0"/>
        <v>0.10737541914934186</v>
      </c>
    </row>
    <row r="61" spans="1:43" ht="14.25" customHeight="1" x14ac:dyDescent="0.25">
      <c r="A61" s="9">
        <v>1968</v>
      </c>
      <c r="B61" s="13">
        <v>31.982618841598999</v>
      </c>
      <c r="C61" s="13">
        <v>20.976312191629948</v>
      </c>
      <c r="D61" s="13">
        <v>8.3519414859066643</v>
      </c>
      <c r="E61" s="13">
        <v>5.5785271979832718</v>
      </c>
      <c r="F61" s="13">
        <v>2.1454516744584877</v>
      </c>
      <c r="G61" s="13">
        <v>0.58157218198253746</v>
      </c>
      <c r="I61" s="13">
        <v>11.006306649969051</v>
      </c>
      <c r="J61" s="13">
        <v>12.624370705723283</v>
      </c>
      <c r="K61" s="13">
        <v>2.7734142879233925</v>
      </c>
      <c r="L61" s="13">
        <v>3.4330755235247841</v>
      </c>
      <c r="M61" s="13">
        <v>1.5638794924759503</v>
      </c>
      <c r="O61" s="9">
        <v>1968</v>
      </c>
      <c r="P61" s="13">
        <v>33.586725874472563</v>
      </c>
      <c r="Q61" s="13">
        <v>22.863536780097441</v>
      </c>
      <c r="R61" s="13">
        <v>10.071040556088343</v>
      </c>
      <c r="S61" s="13">
        <v>7.0340031078827723</v>
      </c>
      <c r="T61" s="13">
        <v>3.0000312471159072</v>
      </c>
      <c r="U61" s="13">
        <v>0.87123036046293356</v>
      </c>
      <c r="W61" s="13">
        <v>10.723189094375122</v>
      </c>
      <c r="X61" s="13">
        <v>12.792496224009097</v>
      </c>
      <c r="Y61" s="13">
        <v>3.0370374482055711</v>
      </c>
      <c r="Z61" s="13">
        <v>4.0339718607668651</v>
      </c>
      <c r="AA61" s="13">
        <v>2.1288008866529737</v>
      </c>
      <c r="AC61" s="9">
        <v>1968</v>
      </c>
      <c r="AD61" s="13">
        <v>34.847169728380806</v>
      </c>
      <c r="AE61" s="13">
        <v>24.150884451591764</v>
      </c>
      <c r="AF61" s="13">
        <v>11.212838574441928</v>
      </c>
      <c r="AG61" s="13">
        <v>8.139010155687382</v>
      </c>
      <c r="AH61" s="13">
        <v>4.0228605841038094</v>
      </c>
      <c r="AI61" s="13">
        <v>1.6149285544225331</v>
      </c>
      <c r="AK61" s="13">
        <v>10.696285276789041</v>
      </c>
      <c r="AL61" s="13">
        <v>12.938045877149836</v>
      </c>
      <c r="AM61" s="13">
        <v>3.0738284187545464</v>
      </c>
      <c r="AN61" s="13">
        <v>4.1161495715835725</v>
      </c>
      <c r="AO61" s="13">
        <v>2.4079320296812763</v>
      </c>
      <c r="AQ61" s="9">
        <f t="shared" si="0"/>
        <v>0.11212838574441929</v>
      </c>
    </row>
    <row r="62" spans="1:43" ht="14.25" customHeight="1" x14ac:dyDescent="0.25">
      <c r="A62" s="9">
        <v>1969</v>
      </c>
      <c r="B62" s="13">
        <v>31.820875705120677</v>
      </c>
      <c r="C62" s="13">
        <v>20.680012828562994</v>
      </c>
      <c r="D62" s="13">
        <v>8.0174220214230285</v>
      </c>
      <c r="E62" s="13">
        <v>5.3035687528601247</v>
      </c>
      <c r="F62" s="13">
        <v>2.0011547635668534</v>
      </c>
      <c r="G62" s="13">
        <v>0.54712956747793173</v>
      </c>
      <c r="I62" s="13">
        <v>11.140862876557684</v>
      </c>
      <c r="J62" s="13">
        <v>12.662590807139965</v>
      </c>
      <c r="K62" s="13">
        <v>2.7138532685629038</v>
      </c>
      <c r="L62" s="13">
        <v>3.3024139892932713</v>
      </c>
      <c r="M62" s="13">
        <v>1.4540251960889217</v>
      </c>
      <c r="O62" s="9">
        <v>1969</v>
      </c>
      <c r="P62" s="13">
        <v>32.918162758885735</v>
      </c>
      <c r="Q62" s="13">
        <v>22.082435733694666</v>
      </c>
      <c r="R62" s="13">
        <v>9.4004230313392867</v>
      </c>
      <c r="S62" s="13">
        <v>6.5382519926555407</v>
      </c>
      <c r="T62" s="13">
        <v>2.7860595319203556</v>
      </c>
      <c r="U62" s="13">
        <v>0.86781690622207885</v>
      </c>
      <c r="W62" s="13">
        <v>10.835727025191069</v>
      </c>
      <c r="X62" s="13">
        <v>12.682012702355379</v>
      </c>
      <c r="Y62" s="13">
        <v>2.862171038683746</v>
      </c>
      <c r="Z62" s="13">
        <v>3.7521924607351851</v>
      </c>
      <c r="AA62" s="13">
        <v>1.9182426256982767</v>
      </c>
      <c r="AC62" s="9">
        <v>1969</v>
      </c>
      <c r="AD62" s="13">
        <v>33.929318315651621</v>
      </c>
      <c r="AE62" s="13">
        <v>23.084003848392623</v>
      </c>
      <c r="AF62" s="13">
        <v>10.351497284479398</v>
      </c>
      <c r="AG62" s="13">
        <v>7.4457992588071837</v>
      </c>
      <c r="AH62" s="13">
        <v>3.6936962808646325</v>
      </c>
      <c r="AI62" s="13">
        <v>1.5581702597665021</v>
      </c>
      <c r="AK62" s="13">
        <v>10.845314467258998</v>
      </c>
      <c r="AL62" s="13">
        <v>12.732506563913224</v>
      </c>
      <c r="AM62" s="13">
        <v>2.9056980256722147</v>
      </c>
      <c r="AN62" s="13">
        <v>3.7521029779425512</v>
      </c>
      <c r="AO62" s="13">
        <v>2.1355260210981304</v>
      </c>
      <c r="AQ62" s="9">
        <f t="shared" si="0"/>
        <v>0.10351497284479398</v>
      </c>
    </row>
    <row r="63" spans="1:43" ht="14.25" customHeight="1" x14ac:dyDescent="0.25">
      <c r="A63" s="9">
        <v>1970</v>
      </c>
      <c r="B63" s="13">
        <v>31.513659945349506</v>
      </c>
      <c r="C63" s="13">
        <v>20.387697464443448</v>
      </c>
      <c r="D63" s="13">
        <v>7.8038458864426294</v>
      </c>
      <c r="E63" s="13">
        <v>5.1560740928070343</v>
      </c>
      <c r="F63" s="13">
        <v>1.9377728519936797</v>
      </c>
      <c r="G63" s="13">
        <v>0.52533930875849233</v>
      </c>
      <c r="I63" s="13">
        <v>11.125962480906058</v>
      </c>
      <c r="J63" s="13">
        <v>12.583851578000818</v>
      </c>
      <c r="K63" s="13">
        <v>2.6477717936355951</v>
      </c>
      <c r="L63" s="13">
        <v>3.2183012408133544</v>
      </c>
      <c r="M63" s="13">
        <v>1.4124335432351873</v>
      </c>
      <c r="O63" s="9">
        <v>1970</v>
      </c>
      <c r="P63" s="13">
        <v>31.908310857482856</v>
      </c>
      <c r="Q63" s="13">
        <v>20.971548682654337</v>
      </c>
      <c r="R63" s="13">
        <v>8.4378963453325913</v>
      </c>
      <c r="S63" s="13">
        <v>5.7061020585064632</v>
      </c>
      <c r="T63" s="13">
        <v>2.2868032397756908</v>
      </c>
      <c r="U63" s="13">
        <v>0.66486297650338189</v>
      </c>
      <c r="W63" s="13">
        <v>10.93676217482852</v>
      </c>
      <c r="X63" s="13">
        <v>12.533652337321746</v>
      </c>
      <c r="Y63" s="13">
        <v>2.731794286826128</v>
      </c>
      <c r="Z63" s="13">
        <v>3.4192988187307725</v>
      </c>
      <c r="AA63" s="13">
        <v>1.6219402632723088</v>
      </c>
      <c r="AC63" s="9">
        <v>1970</v>
      </c>
      <c r="AD63" s="13">
        <v>32.627187921783381</v>
      </c>
      <c r="AE63" s="13">
        <v>21.662776629097152</v>
      </c>
      <c r="AF63" s="13">
        <v>9.0252864935986619</v>
      </c>
      <c r="AG63" s="13">
        <v>6.2510354502399119</v>
      </c>
      <c r="AH63" s="13">
        <v>2.7753447195762333</v>
      </c>
      <c r="AI63" s="13">
        <v>0.99627513394338518</v>
      </c>
      <c r="AK63" s="13">
        <v>10.964411292686229</v>
      </c>
      <c r="AL63" s="13">
        <v>12.63749013549849</v>
      </c>
      <c r="AM63" s="13">
        <v>2.7742510433587499</v>
      </c>
      <c r="AN63" s="13">
        <v>3.4756907306636786</v>
      </c>
      <c r="AO63" s="13">
        <v>1.7790695856328482</v>
      </c>
      <c r="AQ63" s="9">
        <f t="shared" si="0"/>
        <v>9.0252864935986624E-2</v>
      </c>
    </row>
    <row r="64" spans="1:43" ht="14.25" customHeight="1" x14ac:dyDescent="0.25">
      <c r="A64" s="9">
        <v>1971</v>
      </c>
      <c r="B64" s="13">
        <v>31.753884586626654</v>
      </c>
      <c r="C64" s="13">
        <v>20.496020567854774</v>
      </c>
      <c r="D64" s="13">
        <v>7.7860816660916825</v>
      </c>
      <c r="E64" s="13">
        <v>5.1229721989136117</v>
      </c>
      <c r="F64" s="13">
        <v>1.9144201922077375</v>
      </c>
      <c r="G64" s="13">
        <v>0.51804645938540372</v>
      </c>
      <c r="I64" s="13">
        <v>11.25786401877188</v>
      </c>
      <c r="J64" s="13">
        <v>12.709938901763092</v>
      </c>
      <c r="K64" s="13">
        <v>2.6631094671780708</v>
      </c>
      <c r="L64" s="13">
        <v>3.2085520067058741</v>
      </c>
      <c r="M64" s="13">
        <v>1.3963737328223338</v>
      </c>
      <c r="O64" s="9">
        <v>1971</v>
      </c>
      <c r="P64" s="13">
        <v>32.419576567028741</v>
      </c>
      <c r="Q64" s="13">
        <v>21.385266055692533</v>
      </c>
      <c r="R64" s="13">
        <v>8.653216295056458</v>
      </c>
      <c r="S64" s="13">
        <v>5.8632207205384859</v>
      </c>
      <c r="T64" s="13">
        <v>2.378753959543519</v>
      </c>
      <c r="U64" s="13">
        <v>0.69296874165233147</v>
      </c>
      <c r="W64" s="13">
        <v>11.034310511336209</v>
      </c>
      <c r="X64" s="13">
        <v>12.732049760636075</v>
      </c>
      <c r="Y64" s="13">
        <v>2.7899955745179721</v>
      </c>
      <c r="Z64" s="13">
        <v>3.4844667609949669</v>
      </c>
      <c r="AA64" s="13">
        <v>1.6857852178911874</v>
      </c>
      <c r="AC64" s="9">
        <v>1971</v>
      </c>
      <c r="AD64" s="13">
        <v>33.336957207631883</v>
      </c>
      <c r="AE64" s="13">
        <v>22.257596754123192</v>
      </c>
      <c r="AF64" s="13">
        <v>9.399056116893755</v>
      </c>
      <c r="AG64" s="13">
        <v>6.5637180681112763</v>
      </c>
      <c r="AH64" s="13">
        <v>2.987735567445938</v>
      </c>
      <c r="AI64" s="13">
        <v>1.1137117989758905</v>
      </c>
      <c r="AK64" s="13">
        <v>11.079360453508691</v>
      </c>
      <c r="AL64" s="13">
        <v>12.858540637229437</v>
      </c>
      <c r="AM64" s="13">
        <v>2.8353380487824786</v>
      </c>
      <c r="AN64" s="13">
        <v>3.5759825006653383</v>
      </c>
      <c r="AO64" s="13">
        <v>1.8740237684700476</v>
      </c>
      <c r="AQ64" s="9">
        <f t="shared" si="0"/>
        <v>9.3990561168937545E-2</v>
      </c>
    </row>
    <row r="65" spans="1:43" ht="14.25" customHeight="1" x14ac:dyDescent="0.25">
      <c r="A65" s="9">
        <v>1972</v>
      </c>
      <c r="B65" s="13">
        <v>31.623366972075377</v>
      </c>
      <c r="C65" s="13">
        <v>20.369344887545033</v>
      </c>
      <c r="D65" s="13">
        <v>7.7541268798518805</v>
      </c>
      <c r="E65" s="13">
        <v>5.0989755129187042</v>
      </c>
      <c r="F65" s="13">
        <v>1.9156191028254645</v>
      </c>
      <c r="G65" s="13">
        <v>0.52045600169461848</v>
      </c>
      <c r="I65" s="13">
        <v>11.254022084530344</v>
      </c>
      <c r="J65" s="13">
        <v>12.615218007693151</v>
      </c>
      <c r="K65" s="13">
        <v>2.6551513669331763</v>
      </c>
      <c r="L65" s="13">
        <v>3.1833564100932397</v>
      </c>
      <c r="M65" s="13">
        <v>1.3951631011308461</v>
      </c>
      <c r="O65" s="9">
        <v>1972</v>
      </c>
      <c r="P65" s="13">
        <v>32.449152238235477</v>
      </c>
      <c r="Q65" s="13">
        <v>21.400620583507099</v>
      </c>
      <c r="R65" s="13">
        <v>8.7008334911934551</v>
      </c>
      <c r="S65" s="13">
        <v>5.8920459387326511</v>
      </c>
      <c r="T65" s="13">
        <v>2.3938827439958899</v>
      </c>
      <c r="U65" s="13">
        <v>0.7171544679640689</v>
      </c>
      <c r="W65" s="13">
        <v>11.048531654728379</v>
      </c>
      <c r="X65" s="13">
        <v>12.699787092313644</v>
      </c>
      <c r="Y65" s="13">
        <v>2.8087875524608039</v>
      </c>
      <c r="Z65" s="13">
        <v>3.4981631947367613</v>
      </c>
      <c r="AA65" s="13">
        <v>1.676728276031821</v>
      </c>
      <c r="AC65" s="9">
        <v>1972</v>
      </c>
      <c r="AD65" s="13">
        <v>33.585936951500109</v>
      </c>
      <c r="AE65" s="13">
        <v>22.518494904678448</v>
      </c>
      <c r="AF65" s="13">
        <v>9.6377083451862653</v>
      </c>
      <c r="AG65" s="13">
        <v>6.7800779514331033</v>
      </c>
      <c r="AH65" s="13">
        <v>3.1258337833275762</v>
      </c>
      <c r="AI65" s="13">
        <v>1.1781574093832308</v>
      </c>
      <c r="AK65" s="13">
        <v>11.067442046821661</v>
      </c>
      <c r="AL65" s="13">
        <v>12.880786559492183</v>
      </c>
      <c r="AM65" s="13">
        <v>2.857630393753162</v>
      </c>
      <c r="AN65" s="13">
        <v>3.6542441681055271</v>
      </c>
      <c r="AO65" s="13">
        <v>1.9476763739443455</v>
      </c>
      <c r="AQ65" s="9">
        <f t="shared" si="0"/>
        <v>9.6377083451862647E-2</v>
      </c>
    </row>
    <row r="66" spans="1:43" ht="14.25" customHeight="1" x14ac:dyDescent="0.25">
      <c r="A66" s="9">
        <v>1973</v>
      </c>
      <c r="B66" s="13">
        <v>31.853612004803786</v>
      </c>
      <c r="C66" s="13">
        <v>20.570669738485833</v>
      </c>
      <c r="D66" s="13">
        <v>7.7419961675539462</v>
      </c>
      <c r="E66" s="13">
        <v>5.0705239276352803</v>
      </c>
      <c r="F66" s="13">
        <v>1.8863507892417815</v>
      </c>
      <c r="G66" s="13">
        <v>0.4952197112420969</v>
      </c>
      <c r="I66" s="13">
        <v>11.282942266317953</v>
      </c>
      <c r="J66" s="13">
        <v>12.828673570931887</v>
      </c>
      <c r="K66" s="13">
        <v>2.6714722399186659</v>
      </c>
      <c r="L66" s="13">
        <v>3.1841731383934988</v>
      </c>
      <c r="M66" s="13">
        <v>1.3911310779996846</v>
      </c>
      <c r="O66" s="9">
        <v>1973</v>
      </c>
      <c r="P66" s="13">
        <v>32.273123150329006</v>
      </c>
      <c r="Q66" s="13">
        <v>21.220141811349766</v>
      </c>
      <c r="R66" s="13">
        <v>8.3408372023335957</v>
      </c>
      <c r="S66" s="13">
        <v>5.5860294490485671</v>
      </c>
      <c r="T66" s="13">
        <v>2.1882629661278163</v>
      </c>
      <c r="U66" s="13">
        <v>0.59829613227305334</v>
      </c>
      <c r="W66" s="13">
        <v>11.05298133897924</v>
      </c>
      <c r="X66" s="13">
        <v>12.87930460901617</v>
      </c>
      <c r="Y66" s="13">
        <v>2.7548077532850286</v>
      </c>
      <c r="Z66" s="13">
        <v>3.3977664829207508</v>
      </c>
      <c r="AA66" s="13">
        <v>1.589966833854763</v>
      </c>
      <c r="AC66" s="9">
        <v>1973</v>
      </c>
      <c r="AD66" s="13">
        <v>33.332703112875102</v>
      </c>
      <c r="AE66" s="13">
        <v>22.213623212905272</v>
      </c>
      <c r="AF66" s="13">
        <v>9.1624623453135765</v>
      </c>
      <c r="AG66" s="13">
        <v>6.3038498064728747</v>
      </c>
      <c r="AH66" s="13">
        <v>2.7600856232307911</v>
      </c>
      <c r="AI66" s="13">
        <v>0.94139573549492805</v>
      </c>
      <c r="AK66" s="13">
        <v>11.119079899969829</v>
      </c>
      <c r="AL66" s="13">
        <v>13.051160867591696</v>
      </c>
      <c r="AM66" s="13">
        <v>2.8586125388407018</v>
      </c>
      <c r="AN66" s="13">
        <v>3.5437641832420836</v>
      </c>
      <c r="AO66" s="13">
        <v>1.818689887735863</v>
      </c>
      <c r="AQ66" s="9">
        <f t="shared" si="0"/>
        <v>9.1624623453135767E-2</v>
      </c>
    </row>
    <row r="67" spans="1:43" ht="14.25" customHeight="1" x14ac:dyDescent="0.25">
      <c r="A67" s="9">
        <v>1974</v>
      </c>
      <c r="B67" s="13">
        <v>32.359587527246141</v>
      </c>
      <c r="C67" s="13">
        <v>21.03654206231618</v>
      </c>
      <c r="D67" s="13">
        <v>8.123618917085782</v>
      </c>
      <c r="E67" s="13">
        <v>5.4091404311093108</v>
      </c>
      <c r="F67" s="13">
        <v>2.1068810561587226</v>
      </c>
      <c r="G67" s="13">
        <v>0.56296418427947892</v>
      </c>
      <c r="I67" s="13">
        <v>11.323045464929962</v>
      </c>
      <c r="J67" s="13">
        <v>12.912923145230398</v>
      </c>
      <c r="K67" s="13">
        <v>2.7144784859764712</v>
      </c>
      <c r="L67" s="13">
        <v>3.3022593749505882</v>
      </c>
      <c r="M67" s="13">
        <v>1.5439168718792438</v>
      </c>
      <c r="O67" s="9">
        <v>1974</v>
      </c>
      <c r="P67" s="13">
        <v>32.549459694630222</v>
      </c>
      <c r="Q67" s="13">
        <v>21.400451214419558</v>
      </c>
      <c r="R67" s="13">
        <v>8.5290385295910305</v>
      </c>
      <c r="S67" s="13">
        <v>5.7524649957198326</v>
      </c>
      <c r="T67" s="13">
        <v>2.3066216574268754</v>
      </c>
      <c r="U67" s="13">
        <v>0.63670152783517997</v>
      </c>
      <c r="W67" s="13">
        <v>11.149008480210664</v>
      </c>
      <c r="X67" s="13">
        <v>12.871412684828528</v>
      </c>
      <c r="Y67" s="13">
        <v>2.7765735338711979</v>
      </c>
      <c r="Z67" s="13">
        <v>3.4458433382929572</v>
      </c>
      <c r="AA67" s="13">
        <v>1.6699201295916954</v>
      </c>
      <c r="AC67" s="9">
        <v>1974</v>
      </c>
      <c r="AD67" s="13">
        <v>33.308721284801521</v>
      </c>
      <c r="AE67" s="13">
        <v>22.117845220002732</v>
      </c>
      <c r="AF67" s="13">
        <v>9.1224292172255339</v>
      </c>
      <c r="AG67" s="13">
        <v>6.3068576747885361</v>
      </c>
      <c r="AH67" s="13">
        <v>2.72823293845236</v>
      </c>
      <c r="AI67" s="13">
        <v>0.87885422864696539</v>
      </c>
      <c r="AK67" s="13">
        <v>11.19087606479879</v>
      </c>
      <c r="AL67" s="13">
        <v>12.995416002777198</v>
      </c>
      <c r="AM67" s="13">
        <v>2.8155715424369978</v>
      </c>
      <c r="AN67" s="13">
        <v>3.5786247363361761</v>
      </c>
      <c r="AO67" s="13">
        <v>1.8493787098053946</v>
      </c>
      <c r="AQ67" s="9">
        <f t="shared" si="0"/>
        <v>9.1224292172255333E-2</v>
      </c>
    </row>
    <row r="68" spans="1:43" ht="14.25" customHeight="1" x14ac:dyDescent="0.25">
      <c r="A68" s="9">
        <v>1975</v>
      </c>
      <c r="B68" s="13">
        <v>32.621103240656694</v>
      </c>
      <c r="C68" s="13">
        <v>21.025221443533386</v>
      </c>
      <c r="D68" s="13">
        <v>8.0058801501615697</v>
      </c>
      <c r="E68" s="13">
        <v>5.3084506886442311</v>
      </c>
      <c r="F68" s="13">
        <v>2.0380327831081049</v>
      </c>
      <c r="G68" s="13">
        <v>0.55970851689307577</v>
      </c>
      <c r="I68" s="13">
        <v>11.595881797123308</v>
      </c>
      <c r="J68" s="13">
        <v>13.019341293371816</v>
      </c>
      <c r="K68" s="13">
        <v>2.6974294615173386</v>
      </c>
      <c r="L68" s="13">
        <v>3.2704179055361262</v>
      </c>
      <c r="M68" s="13">
        <v>1.4783242662150291</v>
      </c>
      <c r="O68" s="9">
        <v>1975</v>
      </c>
      <c r="P68" s="13">
        <v>32.749847967703587</v>
      </c>
      <c r="Q68" s="13">
        <v>21.325567232234715</v>
      </c>
      <c r="R68" s="13">
        <v>8.3664366142884585</v>
      </c>
      <c r="S68" s="13">
        <v>5.6122337696207163</v>
      </c>
      <c r="T68" s="13">
        <v>2.2298094810769404</v>
      </c>
      <c r="U68" s="13">
        <v>0.64307291763488494</v>
      </c>
      <c r="W68" s="13">
        <v>11.424280735468873</v>
      </c>
      <c r="X68" s="13">
        <v>12.959130617946256</v>
      </c>
      <c r="Y68" s="13">
        <v>2.7542028446677422</v>
      </c>
      <c r="Z68" s="13">
        <v>3.3824242885437759</v>
      </c>
      <c r="AA68" s="13">
        <v>1.5867365634420554</v>
      </c>
      <c r="AC68" s="9">
        <v>1975</v>
      </c>
      <c r="AD68" s="13">
        <v>33.432915443624907</v>
      </c>
      <c r="AE68" s="13">
        <v>21.98127553021525</v>
      </c>
      <c r="AF68" s="13">
        <v>8.872672603452564</v>
      </c>
      <c r="AG68" s="13">
        <v>6.0679008782242949</v>
      </c>
      <c r="AH68" s="13">
        <v>2.5645125442783798</v>
      </c>
      <c r="AI68" s="13">
        <v>0.84658142682953264</v>
      </c>
      <c r="AK68" s="13">
        <v>11.451639913409657</v>
      </c>
      <c r="AL68" s="13">
        <v>13.108602926762686</v>
      </c>
      <c r="AM68" s="13">
        <v>2.8047717252282691</v>
      </c>
      <c r="AN68" s="13">
        <v>3.5033883339459151</v>
      </c>
      <c r="AO68" s="13">
        <v>1.7179311174488472</v>
      </c>
      <c r="AQ68" s="9">
        <f t="shared" si="0"/>
        <v>8.8726726034525638E-2</v>
      </c>
    </row>
    <row r="69" spans="1:43" ht="14.25" customHeight="1" x14ac:dyDescent="0.25">
      <c r="A69" s="9">
        <v>1976</v>
      </c>
      <c r="B69" s="13">
        <v>32.417663780373374</v>
      </c>
      <c r="C69" s="13">
        <v>20.845866714127542</v>
      </c>
      <c r="D69" s="13">
        <v>7.8891961987813497</v>
      </c>
      <c r="E69" s="13">
        <v>5.2307623913477439</v>
      </c>
      <c r="F69" s="13">
        <v>2.019184816526236</v>
      </c>
      <c r="G69" s="13">
        <v>0.56193360343470244</v>
      </c>
      <c r="I69" s="13">
        <v>11.571797066245832</v>
      </c>
      <c r="J69" s="13">
        <v>12.956670515346193</v>
      </c>
      <c r="K69" s="13">
        <v>2.6584338074336058</v>
      </c>
      <c r="L69" s="13">
        <v>3.2115775748215079</v>
      </c>
      <c r="M69" s="13">
        <v>1.4572512130915336</v>
      </c>
      <c r="O69" s="9">
        <v>1976</v>
      </c>
      <c r="P69" s="13">
        <v>32.634352954001166</v>
      </c>
      <c r="Q69" s="13">
        <v>21.240494953376864</v>
      </c>
      <c r="R69" s="13">
        <v>8.3258655587151509</v>
      </c>
      <c r="S69" s="13">
        <v>5.6028904367587877</v>
      </c>
      <c r="T69" s="13">
        <v>2.2432738210389851</v>
      </c>
      <c r="U69" s="13">
        <v>0.6513018003111688</v>
      </c>
      <c r="W69" s="13">
        <v>11.393858000624302</v>
      </c>
      <c r="X69" s="13">
        <v>12.914629394661713</v>
      </c>
      <c r="Y69" s="13">
        <v>2.7229751219563632</v>
      </c>
      <c r="Z69" s="13">
        <v>3.3596166157198026</v>
      </c>
      <c r="AA69" s="13">
        <v>1.5919720207278163</v>
      </c>
      <c r="AC69" s="9">
        <v>1976</v>
      </c>
      <c r="AD69" s="13">
        <v>33.413613324879499</v>
      </c>
      <c r="AE69" s="13">
        <v>21.974556548715523</v>
      </c>
      <c r="AF69" s="13">
        <v>8.860885138806907</v>
      </c>
      <c r="AG69" s="13">
        <v>6.0688981827163699</v>
      </c>
      <c r="AH69" s="13">
        <v>2.5947445217216036</v>
      </c>
      <c r="AI69" s="13">
        <v>0.85993934820226992</v>
      </c>
      <c r="AK69" s="13">
        <v>11.439056776163977</v>
      </c>
      <c r="AL69" s="13">
        <v>13.113671409908616</v>
      </c>
      <c r="AM69" s="13">
        <v>2.791986956090537</v>
      </c>
      <c r="AN69" s="13">
        <v>3.4741536609947663</v>
      </c>
      <c r="AO69" s="13">
        <v>1.7348051735193337</v>
      </c>
      <c r="AQ69" s="9">
        <f t="shared" si="0"/>
        <v>8.8608851388069065E-2</v>
      </c>
    </row>
    <row r="70" spans="1:43" ht="14.25" customHeight="1" x14ac:dyDescent="0.25">
      <c r="A70" s="9">
        <v>1977</v>
      </c>
      <c r="B70" s="13">
        <v>32.434785235141845</v>
      </c>
      <c r="C70" s="13">
        <v>20.833310522293679</v>
      </c>
      <c r="D70" s="13">
        <v>7.8992263574060786</v>
      </c>
      <c r="E70" s="13">
        <v>5.2516648510762769</v>
      </c>
      <c r="F70" s="13">
        <v>2.0416144422048523</v>
      </c>
      <c r="G70" s="13">
        <v>0.56620582508149453</v>
      </c>
      <c r="I70" s="13">
        <v>11.601474712848166</v>
      </c>
      <c r="J70" s="13">
        <v>12.934084164887601</v>
      </c>
      <c r="K70" s="13">
        <v>2.6475615063298017</v>
      </c>
      <c r="L70" s="13">
        <v>3.2100504088714246</v>
      </c>
      <c r="M70" s="13">
        <v>1.4754086171233578</v>
      </c>
      <c r="O70" s="9">
        <v>1977</v>
      </c>
      <c r="P70" s="13">
        <v>32.688275703477132</v>
      </c>
      <c r="Q70" s="13">
        <v>21.270184256979451</v>
      </c>
      <c r="R70" s="13">
        <v>8.363771442793098</v>
      </c>
      <c r="S70" s="13">
        <v>5.6346374381578235</v>
      </c>
      <c r="T70" s="13">
        <v>2.2667596757527644</v>
      </c>
      <c r="U70" s="13">
        <v>0.6473193904594613</v>
      </c>
      <c r="W70" s="13">
        <v>11.41809144649768</v>
      </c>
      <c r="X70" s="13">
        <v>12.906412814186353</v>
      </c>
      <c r="Y70" s="13">
        <v>2.7291340046352746</v>
      </c>
      <c r="Z70" s="13">
        <v>3.3678777624050591</v>
      </c>
      <c r="AA70" s="13">
        <v>1.6194402852933032</v>
      </c>
      <c r="AC70" s="9">
        <v>1977</v>
      </c>
      <c r="AD70" s="13">
        <v>33.58335444672678</v>
      </c>
      <c r="AE70" s="13">
        <v>22.124400709776403</v>
      </c>
      <c r="AF70" s="13">
        <v>9.0251178846532945</v>
      </c>
      <c r="AG70" s="13">
        <v>6.2170612847436626</v>
      </c>
      <c r="AH70" s="13">
        <v>2.7079323133603865</v>
      </c>
      <c r="AI70" s="13">
        <v>0.92362942017128558</v>
      </c>
      <c r="AK70" s="13">
        <v>11.458953736950377</v>
      </c>
      <c r="AL70" s="13">
        <v>13.099282825123108</v>
      </c>
      <c r="AM70" s="13">
        <v>2.8080565999096319</v>
      </c>
      <c r="AN70" s="13">
        <v>3.5091289713832761</v>
      </c>
      <c r="AO70" s="13">
        <v>1.784302893189101</v>
      </c>
      <c r="AQ70" s="9">
        <f t="shared" si="0"/>
        <v>9.0251178846532942E-2</v>
      </c>
    </row>
    <row r="71" spans="1:43" ht="14.25" customHeight="1" x14ac:dyDescent="0.25">
      <c r="A71" s="9">
        <v>1978</v>
      </c>
      <c r="B71" s="13">
        <v>32.440345569303432</v>
      </c>
      <c r="C71" s="13">
        <v>20.862076873463216</v>
      </c>
      <c r="D71" s="13">
        <v>7.9526089866496275</v>
      </c>
      <c r="E71" s="13">
        <v>5.3020949977013574</v>
      </c>
      <c r="F71" s="13">
        <v>2.0792463029645591</v>
      </c>
      <c r="G71" s="13">
        <v>0.58055664529142692</v>
      </c>
      <c r="I71" s="13">
        <v>11.578268695840215</v>
      </c>
      <c r="J71" s="13">
        <v>12.909467886813589</v>
      </c>
      <c r="K71" s="13">
        <v>2.6505139889482701</v>
      </c>
      <c r="L71" s="13">
        <v>3.2228486947367982</v>
      </c>
      <c r="M71" s="13">
        <v>1.4986896576731321</v>
      </c>
      <c r="O71" s="9">
        <v>1978</v>
      </c>
      <c r="P71" s="13">
        <v>32.630370615684498</v>
      </c>
      <c r="Q71" s="13">
        <v>21.227849158099158</v>
      </c>
      <c r="R71" s="13">
        <v>8.3597660274637846</v>
      </c>
      <c r="S71" s="13">
        <v>5.6442019632002758</v>
      </c>
      <c r="T71" s="13">
        <v>2.2758458534052295</v>
      </c>
      <c r="U71" s="13">
        <v>0.64733187317758711</v>
      </c>
      <c r="W71" s="13">
        <v>11.40252145758534</v>
      </c>
      <c r="X71" s="13">
        <v>12.868083130635373</v>
      </c>
      <c r="Y71" s="13">
        <v>2.7155640642635088</v>
      </c>
      <c r="Z71" s="13">
        <v>3.3683561097950463</v>
      </c>
      <c r="AA71" s="13">
        <v>1.6285139802276425</v>
      </c>
      <c r="AC71" s="9">
        <v>1978</v>
      </c>
      <c r="AD71" s="13">
        <v>33.486074567630084</v>
      </c>
      <c r="AE71" s="13">
        <v>22.035974550061056</v>
      </c>
      <c r="AF71" s="13">
        <v>8.9505213117986688</v>
      </c>
      <c r="AG71" s="13">
        <v>6.161281492336526</v>
      </c>
      <c r="AH71" s="13">
        <v>2.6479670026986137</v>
      </c>
      <c r="AI71" s="13">
        <v>0.85637644293520931</v>
      </c>
      <c r="AK71" s="13">
        <v>11.450100017569028</v>
      </c>
      <c r="AL71" s="13">
        <v>13.085453238262387</v>
      </c>
      <c r="AM71" s="13">
        <v>2.7892398194621428</v>
      </c>
      <c r="AN71" s="13">
        <v>3.5133144896379123</v>
      </c>
      <c r="AO71" s="13">
        <v>1.7915905597634043</v>
      </c>
      <c r="AQ71" s="9">
        <f t="shared" ref="AQ71:AQ110" si="1">AF71/100</f>
        <v>8.950521311798669E-2</v>
      </c>
    </row>
    <row r="72" spans="1:43" ht="14.25" customHeight="1" x14ac:dyDescent="0.25">
      <c r="A72" s="9">
        <v>1979</v>
      </c>
      <c r="B72" s="13">
        <v>32.345607896148167</v>
      </c>
      <c r="C72" s="13">
        <v>20.829964408975705</v>
      </c>
      <c r="D72" s="13">
        <v>8.0324098037332945</v>
      </c>
      <c r="E72" s="13">
        <v>5.3849467117310574</v>
      </c>
      <c r="F72" s="13">
        <v>2.1578669268075807</v>
      </c>
      <c r="G72" s="13">
        <v>0.6153247236620506</v>
      </c>
      <c r="I72" s="13">
        <v>11.515643487172461</v>
      </c>
      <c r="J72" s="13">
        <v>12.797554605242411</v>
      </c>
      <c r="K72" s="13">
        <v>2.6474630920022371</v>
      </c>
      <c r="L72" s="13">
        <v>3.2270797849234767</v>
      </c>
      <c r="M72" s="13">
        <v>1.5425422031455303</v>
      </c>
      <c r="O72" s="9">
        <v>1979</v>
      </c>
      <c r="P72" s="13">
        <v>33.011451464707633</v>
      </c>
      <c r="Q72" s="13">
        <v>21.767959248176929</v>
      </c>
      <c r="R72" s="13">
        <v>8.9960423031537946</v>
      </c>
      <c r="S72" s="13">
        <v>6.2404887289623643</v>
      </c>
      <c r="T72" s="13">
        <v>2.744790605929714</v>
      </c>
      <c r="U72" s="13">
        <v>0.89882181822639573</v>
      </c>
      <c r="W72" s="13">
        <v>11.243492216530704</v>
      </c>
      <c r="X72" s="13">
        <v>12.771916945023134</v>
      </c>
      <c r="Y72" s="13">
        <v>2.7555535741914303</v>
      </c>
      <c r="Z72" s="13">
        <v>3.4956981230326503</v>
      </c>
      <c r="AA72" s="13">
        <v>1.8459687877033182</v>
      </c>
      <c r="AC72" s="9">
        <v>1979</v>
      </c>
      <c r="AD72" s="13">
        <v>34.212281147923008</v>
      </c>
      <c r="AE72" s="13">
        <v>22.931333033515408</v>
      </c>
      <c r="AF72" s="13">
        <v>9.9576984709518843</v>
      </c>
      <c r="AG72" s="13">
        <v>7.1085531724501321</v>
      </c>
      <c r="AH72" s="13">
        <v>3.4392645702314781</v>
      </c>
      <c r="AI72" s="13">
        <v>1.3728566187669136</v>
      </c>
      <c r="AK72" s="13">
        <v>11.2809481144076</v>
      </c>
      <c r="AL72" s="13">
        <v>12.973634562563523</v>
      </c>
      <c r="AM72" s="13">
        <v>2.8491452985017522</v>
      </c>
      <c r="AN72" s="13">
        <v>3.6692886022186539</v>
      </c>
      <c r="AO72" s="13">
        <v>2.0664079514645648</v>
      </c>
      <c r="AQ72" s="9">
        <f t="shared" si="1"/>
        <v>9.957698470951884E-2</v>
      </c>
    </row>
    <row r="73" spans="1:43" ht="14.25" customHeight="1" x14ac:dyDescent="0.25">
      <c r="A73" s="9">
        <v>1980</v>
      </c>
      <c r="B73" s="13">
        <v>32.865505425163583</v>
      </c>
      <c r="C73" s="13">
        <v>21.169487703218259</v>
      </c>
      <c r="D73" s="13">
        <v>8.1767146253680529</v>
      </c>
      <c r="E73" s="13">
        <v>5.506178782243758</v>
      </c>
      <c r="F73" s="13">
        <v>2.2311385274956113</v>
      </c>
      <c r="G73" s="13">
        <v>0.65481424578051528</v>
      </c>
      <c r="I73" s="13">
        <v>11.696017721945324</v>
      </c>
      <c r="J73" s="13">
        <v>12.992773077850206</v>
      </c>
      <c r="K73" s="13">
        <v>2.6705358431242949</v>
      </c>
      <c r="L73" s="13">
        <v>3.2750402547481468</v>
      </c>
      <c r="M73" s="13">
        <v>1.576324281715096</v>
      </c>
      <c r="O73" s="9">
        <v>1980</v>
      </c>
      <c r="P73" s="13">
        <v>33.543732482458516</v>
      </c>
      <c r="Q73" s="13">
        <v>22.101705183315545</v>
      </c>
      <c r="R73" s="13">
        <v>9.1534435937670189</v>
      </c>
      <c r="S73" s="13">
        <v>6.3633363332921222</v>
      </c>
      <c r="T73" s="13">
        <v>2.76872076555038</v>
      </c>
      <c r="U73" s="13">
        <v>0.87416637010065712</v>
      </c>
      <c r="W73" s="13">
        <v>11.442027299142971</v>
      </c>
      <c r="X73" s="13">
        <v>12.948261589548526</v>
      </c>
      <c r="Y73" s="13">
        <v>2.7901072604748967</v>
      </c>
      <c r="Z73" s="13">
        <v>3.5946155677417422</v>
      </c>
      <c r="AA73" s="13">
        <v>1.894554395449723</v>
      </c>
      <c r="AC73" s="9">
        <v>1980</v>
      </c>
      <c r="AD73" s="13">
        <v>34.633109852762871</v>
      </c>
      <c r="AE73" s="13">
        <v>23.167762094506486</v>
      </c>
      <c r="AF73" s="13">
        <v>10.021024087968501</v>
      </c>
      <c r="AG73" s="13">
        <v>7.1490427060712189</v>
      </c>
      <c r="AH73" s="13">
        <v>3.4095164790819288</v>
      </c>
      <c r="AI73" s="13">
        <v>1.2764781564610594</v>
      </c>
      <c r="AK73" s="13">
        <v>11.465347758256385</v>
      </c>
      <c r="AL73" s="13">
        <v>13.146738006537985</v>
      </c>
      <c r="AM73" s="13">
        <v>2.8719813818972817</v>
      </c>
      <c r="AN73" s="13">
        <v>3.7395262269892902</v>
      </c>
      <c r="AO73" s="13">
        <v>2.1330383226208696</v>
      </c>
      <c r="AQ73" s="9">
        <f t="shared" si="1"/>
        <v>0.10021024087968501</v>
      </c>
    </row>
    <row r="74" spans="1:43" ht="14.25" customHeight="1" x14ac:dyDescent="0.25">
      <c r="A74" s="9">
        <v>1981</v>
      </c>
      <c r="B74" s="13">
        <v>32.71733171290925</v>
      </c>
      <c r="C74" s="13">
        <v>20.969036563446572</v>
      </c>
      <c r="D74" s="13">
        <v>8.026075546927979</v>
      </c>
      <c r="E74" s="13">
        <v>5.4230286800869676</v>
      </c>
      <c r="F74" s="13">
        <v>2.225339724004177</v>
      </c>
      <c r="G74" s="13">
        <v>0.65596229076334767</v>
      </c>
      <c r="I74" s="13">
        <v>11.748295149462678</v>
      </c>
      <c r="J74" s="13">
        <v>12.942961016518593</v>
      </c>
      <c r="K74" s="13">
        <v>2.6030468668410114</v>
      </c>
      <c r="L74" s="13">
        <v>3.1976889560827906</v>
      </c>
      <c r="M74" s="13">
        <v>1.5693774332408292</v>
      </c>
      <c r="O74" s="9">
        <v>1981</v>
      </c>
      <c r="P74" s="13">
        <v>33.322739527638134</v>
      </c>
      <c r="Q74" s="13">
        <v>21.82290641888461</v>
      </c>
      <c r="R74" s="13">
        <v>8.9310266913414242</v>
      </c>
      <c r="S74" s="13">
        <v>6.2166928881294314</v>
      </c>
      <c r="T74" s="13">
        <v>2.722301978824635</v>
      </c>
      <c r="U74" s="13">
        <v>0.85882793795773005</v>
      </c>
      <c r="W74" s="13">
        <v>11.499833108753524</v>
      </c>
      <c r="X74" s="13">
        <v>12.891879727543186</v>
      </c>
      <c r="Y74" s="13">
        <v>2.7143338032119928</v>
      </c>
      <c r="Z74" s="13">
        <v>3.4943909093047965</v>
      </c>
      <c r="AA74" s="13">
        <v>1.863474040866905</v>
      </c>
      <c r="AC74" s="9">
        <v>1981</v>
      </c>
      <c r="AD74" s="13">
        <v>34.543460724054285</v>
      </c>
      <c r="AE74" s="13">
        <v>23.036323684005882</v>
      </c>
      <c r="AF74" s="13">
        <v>10.017024807873129</v>
      </c>
      <c r="AG74" s="13">
        <v>7.2333450003670983</v>
      </c>
      <c r="AH74" s="13">
        <v>3.5661926882342105</v>
      </c>
      <c r="AI74" s="13">
        <v>1.3658654703481263</v>
      </c>
      <c r="AK74" s="13">
        <v>11.507137040048402</v>
      </c>
      <c r="AL74" s="13">
        <v>13.019298876132753</v>
      </c>
      <c r="AM74" s="13">
        <v>2.7836798075060312</v>
      </c>
      <c r="AN74" s="13">
        <v>3.6671523121328877</v>
      </c>
      <c r="AO74" s="13">
        <v>2.200327217886084</v>
      </c>
      <c r="AQ74" s="9">
        <f t="shared" si="1"/>
        <v>0.10017024807873129</v>
      </c>
    </row>
    <row r="75" spans="1:43" ht="14.25" customHeight="1" x14ac:dyDescent="0.25">
      <c r="A75" s="9">
        <v>1982</v>
      </c>
      <c r="B75" s="13">
        <v>33.218018943864813</v>
      </c>
      <c r="C75" s="13">
        <v>21.395668558262038</v>
      </c>
      <c r="D75" s="13">
        <v>8.3899380716959886</v>
      </c>
      <c r="E75" s="13">
        <v>5.7319689508431813</v>
      </c>
      <c r="F75" s="13">
        <v>2.4502879917508942</v>
      </c>
      <c r="G75" s="13">
        <v>0.77472867772956111</v>
      </c>
      <c r="I75" s="13">
        <v>11.822350385602775</v>
      </c>
      <c r="J75" s="13">
        <v>13.005730486566049</v>
      </c>
      <c r="K75" s="13">
        <v>2.6579691208528073</v>
      </c>
      <c r="L75" s="13">
        <v>3.2816809590922871</v>
      </c>
      <c r="M75" s="13">
        <v>1.6755593140213332</v>
      </c>
      <c r="O75" s="9">
        <v>1982</v>
      </c>
      <c r="P75" s="13">
        <v>34.272148200520135</v>
      </c>
      <c r="Q75" s="13">
        <v>22.752139127569436</v>
      </c>
      <c r="R75" s="13">
        <v>9.7572076572603699</v>
      </c>
      <c r="S75" s="13">
        <v>6.9651497944954093</v>
      </c>
      <c r="T75" s="13">
        <v>3.2823450408407453</v>
      </c>
      <c r="U75" s="13">
        <v>1.1331624395765354</v>
      </c>
      <c r="W75" s="13">
        <v>11.5200090729507</v>
      </c>
      <c r="X75" s="13">
        <v>12.994931470309066</v>
      </c>
      <c r="Y75" s="13">
        <v>2.7920578627649606</v>
      </c>
      <c r="Z75" s="13">
        <v>3.682804753654664</v>
      </c>
      <c r="AA75" s="13">
        <v>2.1491826012642097</v>
      </c>
      <c r="AC75" s="9">
        <v>1982</v>
      </c>
      <c r="AD75" s="13">
        <v>35.332165870772251</v>
      </c>
      <c r="AE75" s="13">
        <v>23.830859846228314</v>
      </c>
      <c r="AF75" s="13">
        <v>10.795796977766425</v>
      </c>
      <c r="AG75" s="13">
        <v>7.9650371641197308</v>
      </c>
      <c r="AH75" s="13">
        <v>4.1757694436480151</v>
      </c>
      <c r="AI75" s="13">
        <v>1.7337928747513978</v>
      </c>
      <c r="AK75" s="13">
        <v>11.501306024543936</v>
      </c>
      <c r="AL75" s="13">
        <v>13.035062868461889</v>
      </c>
      <c r="AM75" s="13">
        <v>2.8307598136466945</v>
      </c>
      <c r="AN75" s="13">
        <v>3.7892677204717158</v>
      </c>
      <c r="AO75" s="13">
        <v>2.4419765688966173</v>
      </c>
      <c r="AQ75" s="9">
        <f t="shared" si="1"/>
        <v>0.10795796977766425</v>
      </c>
    </row>
    <row r="76" spans="1:43" ht="14.25" customHeight="1" x14ac:dyDescent="0.25">
      <c r="A76" s="9">
        <v>1983</v>
      </c>
      <c r="B76" s="13">
        <v>33.691388139433307</v>
      </c>
      <c r="C76" s="13">
        <v>21.786377166359035</v>
      </c>
      <c r="D76" s="13">
        <v>8.5929026489475131</v>
      </c>
      <c r="E76" s="13">
        <v>5.9365053294047723</v>
      </c>
      <c r="F76" s="13">
        <v>2.6085192896377505</v>
      </c>
      <c r="G76" s="13">
        <v>0.87149098939761926</v>
      </c>
      <c r="I76" s="13">
        <v>11.905010973074273</v>
      </c>
      <c r="J76" s="13">
        <v>13.193474517411522</v>
      </c>
      <c r="K76" s="13">
        <v>2.6563973195427408</v>
      </c>
      <c r="L76" s="13">
        <v>3.3279860397670218</v>
      </c>
      <c r="M76" s="13">
        <v>1.7370283002401312</v>
      </c>
      <c r="O76" s="9">
        <v>1983</v>
      </c>
      <c r="P76" s="13">
        <v>34.981760082848062</v>
      </c>
      <c r="Q76" s="13">
        <v>23.455071793360236</v>
      </c>
      <c r="R76" s="13">
        <v>10.282245251280001</v>
      </c>
      <c r="S76" s="13">
        <v>7.4065901599731694</v>
      </c>
      <c r="T76" s="13">
        <v>3.5414063667141962</v>
      </c>
      <c r="U76" s="13">
        <v>1.2441848253439531</v>
      </c>
      <c r="W76" s="13">
        <v>11.526688289487826</v>
      </c>
      <c r="X76" s="13">
        <v>13.172826542080236</v>
      </c>
      <c r="Y76" s="13">
        <v>2.8756550913068315</v>
      </c>
      <c r="Z76" s="13">
        <v>3.8651837932589732</v>
      </c>
      <c r="AA76" s="13">
        <v>2.2972215413702433</v>
      </c>
      <c r="AC76" s="9">
        <v>1983</v>
      </c>
      <c r="AD76" s="13">
        <v>36.381882126221534</v>
      </c>
      <c r="AE76" s="13">
        <v>24.851601609232148</v>
      </c>
      <c r="AF76" s="13">
        <v>11.555228099865923</v>
      </c>
      <c r="AG76" s="13">
        <v>8.6305391031627234</v>
      </c>
      <c r="AH76" s="13">
        <v>4.6208721299842912</v>
      </c>
      <c r="AI76" s="13">
        <v>1.884166708678876</v>
      </c>
      <c r="AK76" s="13">
        <v>11.530280516989386</v>
      </c>
      <c r="AL76" s="13">
        <v>13.296373509366225</v>
      </c>
      <c r="AM76" s="13">
        <v>2.9246889967031997</v>
      </c>
      <c r="AN76" s="13">
        <v>4.0096669731784322</v>
      </c>
      <c r="AO76" s="13">
        <v>2.7367054213054152</v>
      </c>
      <c r="AQ76" s="9">
        <f t="shared" si="1"/>
        <v>0.11555228099865923</v>
      </c>
    </row>
    <row r="77" spans="1:43" ht="14.25" customHeight="1" x14ac:dyDescent="0.25">
      <c r="A77" s="9">
        <v>1984</v>
      </c>
      <c r="B77" s="13">
        <v>33.94717666812484</v>
      </c>
      <c r="C77" s="13">
        <v>22.09678730556611</v>
      </c>
      <c r="D77" s="13">
        <v>8.8863707222620985</v>
      </c>
      <c r="E77" s="13">
        <v>6.2166698979006902</v>
      </c>
      <c r="F77" s="13">
        <v>2.8298315173762867</v>
      </c>
      <c r="G77" s="13">
        <v>0.98088071430846868</v>
      </c>
      <c r="I77" s="13">
        <v>11.85038936255873</v>
      </c>
      <c r="J77" s="13">
        <v>13.210416583304012</v>
      </c>
      <c r="K77" s="13">
        <v>2.6697008243614082</v>
      </c>
      <c r="L77" s="13">
        <v>3.3868383805244036</v>
      </c>
      <c r="M77" s="13">
        <v>1.8489508030678179</v>
      </c>
      <c r="O77" s="9">
        <v>1984</v>
      </c>
      <c r="P77" s="13">
        <v>35.333576515705317</v>
      </c>
      <c r="Q77" s="13">
        <v>23.835970314327437</v>
      </c>
      <c r="R77" s="13">
        <v>10.629430295039832</v>
      </c>
      <c r="S77" s="13">
        <v>7.7858075586973134</v>
      </c>
      <c r="T77" s="13">
        <v>3.8673054887381735</v>
      </c>
      <c r="U77" s="13">
        <v>1.3848098987091739</v>
      </c>
      <c r="W77" s="13">
        <v>11.497606201377881</v>
      </c>
      <c r="X77" s="13">
        <v>13.206540019287605</v>
      </c>
      <c r="Y77" s="13">
        <v>2.8436227363425184</v>
      </c>
      <c r="Z77" s="13">
        <v>3.91850206995914</v>
      </c>
      <c r="AA77" s="13">
        <v>2.4824955900289996</v>
      </c>
      <c r="AC77" s="9">
        <v>1984</v>
      </c>
      <c r="AD77" s="13">
        <v>36.735537173275119</v>
      </c>
      <c r="AE77" s="13">
        <v>25.286507220891252</v>
      </c>
      <c r="AF77" s="13">
        <v>11.989346962037795</v>
      </c>
      <c r="AG77" s="13">
        <v>9.0391652755793146</v>
      </c>
      <c r="AH77" s="13">
        <v>4.9811033091065013</v>
      </c>
      <c r="AI77" s="13">
        <v>2.1535381567179748</v>
      </c>
      <c r="AK77" s="13">
        <v>11.449029952383867</v>
      </c>
      <c r="AL77" s="13">
        <v>13.297160258853458</v>
      </c>
      <c r="AM77" s="13">
        <v>2.95018168645848</v>
      </c>
      <c r="AN77" s="13">
        <v>4.0580619664728133</v>
      </c>
      <c r="AO77" s="13">
        <v>2.8275651523885266</v>
      </c>
      <c r="AQ77" s="9">
        <f t="shared" si="1"/>
        <v>0.11989346962037795</v>
      </c>
    </row>
    <row r="78" spans="1:43" ht="14.25" customHeight="1" x14ac:dyDescent="0.25">
      <c r="A78" s="9">
        <v>1985</v>
      </c>
      <c r="B78" s="13">
        <v>34.251769473311022</v>
      </c>
      <c r="C78" s="13">
        <v>22.377194790583058</v>
      </c>
      <c r="D78" s="13">
        <v>9.0945605795137041</v>
      </c>
      <c r="E78" s="13">
        <v>6.3949575387069162</v>
      </c>
      <c r="F78" s="13">
        <v>2.9108288189871891</v>
      </c>
      <c r="G78" s="13">
        <v>0.97047439116255096</v>
      </c>
      <c r="I78" s="13">
        <v>11.874574682727964</v>
      </c>
      <c r="J78" s="13">
        <v>13.282634211069354</v>
      </c>
      <c r="K78" s="13">
        <v>2.6996030408067879</v>
      </c>
      <c r="L78" s="13">
        <v>3.484128719719727</v>
      </c>
      <c r="M78" s="13">
        <v>1.9403544278246381</v>
      </c>
      <c r="O78" s="9">
        <v>1985</v>
      </c>
      <c r="P78" s="13">
        <v>35.970763059564689</v>
      </c>
      <c r="Q78" s="13">
        <v>24.456723493695094</v>
      </c>
      <c r="R78" s="13">
        <v>11.093374495182488</v>
      </c>
      <c r="S78" s="13">
        <v>8.1736166678351498</v>
      </c>
      <c r="T78" s="13">
        <v>4.0709515097490545</v>
      </c>
      <c r="U78" s="13">
        <v>1.4210807878367386</v>
      </c>
      <c r="W78" s="13">
        <v>11.514039565869595</v>
      </c>
      <c r="X78" s="13">
        <v>13.363348998512606</v>
      </c>
      <c r="Y78" s="13">
        <v>2.9197578273473379</v>
      </c>
      <c r="Z78" s="13">
        <v>4.1026651580860953</v>
      </c>
      <c r="AA78" s="13">
        <v>2.6498707219123157</v>
      </c>
      <c r="AC78" s="9">
        <v>1985</v>
      </c>
      <c r="AD78" s="13">
        <v>37.560861009448189</v>
      </c>
      <c r="AE78" s="13">
        <v>26.117028321317697</v>
      </c>
      <c r="AF78" s="13">
        <v>12.668962279555531</v>
      </c>
      <c r="AG78" s="13">
        <v>9.6251536987594903</v>
      </c>
      <c r="AH78" s="13">
        <v>5.3180289093396169</v>
      </c>
      <c r="AI78" s="13">
        <v>2.2361820161560337</v>
      </c>
      <c r="AK78" s="13">
        <v>11.443832688130492</v>
      </c>
      <c r="AL78" s="13">
        <v>13.448066041762166</v>
      </c>
      <c r="AM78" s="13">
        <v>3.0438085807960409</v>
      </c>
      <c r="AN78" s="13">
        <v>4.3071247894198734</v>
      </c>
      <c r="AO78" s="13">
        <v>3.0818468931835832</v>
      </c>
      <c r="AQ78" s="9">
        <f t="shared" si="1"/>
        <v>0.12668962279555532</v>
      </c>
    </row>
    <row r="79" spans="1:43" ht="14.25" customHeight="1" x14ac:dyDescent="0.25">
      <c r="A79" s="9">
        <v>1986</v>
      </c>
      <c r="B79" s="13">
        <v>34.568578833279098</v>
      </c>
      <c r="C79" s="13">
        <v>22.588529427497559</v>
      </c>
      <c r="D79" s="13">
        <v>9.1292990690663967</v>
      </c>
      <c r="E79" s="13">
        <v>6.3800868801559227</v>
      </c>
      <c r="F79" s="13">
        <v>2.8675528945975888</v>
      </c>
      <c r="G79" s="13">
        <v>0.99694880598681768</v>
      </c>
      <c r="I79" s="13">
        <v>11.980049405781539</v>
      </c>
      <c r="J79" s="13">
        <v>13.459230358431162</v>
      </c>
      <c r="K79" s="13">
        <v>2.7492121889104739</v>
      </c>
      <c r="L79" s="13">
        <v>3.512533985558334</v>
      </c>
      <c r="M79" s="13">
        <v>1.8706040886107711</v>
      </c>
      <c r="O79" s="9">
        <v>1986</v>
      </c>
      <c r="P79" s="13">
        <v>37.863731617617077</v>
      </c>
      <c r="Q79" s="13">
        <v>26.629074344314891</v>
      </c>
      <c r="R79" s="13">
        <v>13.142622084123539</v>
      </c>
      <c r="S79" s="13">
        <v>9.9856992274578822</v>
      </c>
      <c r="T79" s="13">
        <v>4.8919275208926756</v>
      </c>
      <c r="U79" s="13">
        <v>1.9359340757611314</v>
      </c>
      <c r="W79" s="13">
        <v>11.234657273302187</v>
      </c>
      <c r="X79" s="13">
        <v>13.486452260191351</v>
      </c>
      <c r="Y79" s="13">
        <v>3.1569228566656573</v>
      </c>
      <c r="Z79" s="13">
        <v>5.0937717065652066</v>
      </c>
      <c r="AA79" s="13">
        <v>2.9559934451315444</v>
      </c>
      <c r="AC79" s="9">
        <v>1986</v>
      </c>
      <c r="AD79" s="13">
        <v>40.628910352746885</v>
      </c>
      <c r="AE79" s="13">
        <v>29.487538897193097</v>
      </c>
      <c r="AF79" s="13">
        <v>15.917057878495417</v>
      </c>
      <c r="AG79" s="13">
        <v>12.622035228545277</v>
      </c>
      <c r="AH79" s="13">
        <v>7.3978961510816967</v>
      </c>
      <c r="AI79" s="13">
        <v>3.34446839608743</v>
      </c>
      <c r="AK79" s="13">
        <v>11.141371455553788</v>
      </c>
      <c r="AL79" s="13">
        <v>13.570481018697681</v>
      </c>
      <c r="AM79" s="13">
        <v>3.2950226499501394</v>
      </c>
      <c r="AN79" s="13">
        <v>5.2241390774635805</v>
      </c>
      <c r="AO79" s="13">
        <v>4.0534277549942672</v>
      </c>
      <c r="AQ79" s="9">
        <f t="shared" si="1"/>
        <v>0.15917057878495416</v>
      </c>
    </row>
    <row r="80" spans="1:43" ht="14.25" customHeight="1" x14ac:dyDescent="0.25">
      <c r="A80" s="9">
        <v>1987</v>
      </c>
      <c r="B80" s="13">
        <v>36.482882411028584</v>
      </c>
      <c r="C80" s="13">
        <v>24.48929172789094</v>
      </c>
      <c r="D80" s="13">
        <v>10.746260633305884</v>
      </c>
      <c r="E80" s="13">
        <v>7.7622331243858946</v>
      </c>
      <c r="F80" s="13">
        <v>3.7260942145623082</v>
      </c>
      <c r="G80" s="13">
        <v>1.3010161292535967</v>
      </c>
      <c r="I80" s="13">
        <v>11.993590683137644</v>
      </c>
      <c r="J80" s="13">
        <v>13.743031094585056</v>
      </c>
      <c r="K80" s="13">
        <v>2.984027508919989</v>
      </c>
      <c r="L80" s="13">
        <v>4.0361389098235865</v>
      </c>
      <c r="M80" s="13">
        <v>2.4250780853087113</v>
      </c>
      <c r="O80" s="9">
        <v>1987</v>
      </c>
      <c r="P80" s="13">
        <v>37.304580019867586</v>
      </c>
      <c r="Q80" s="13">
        <v>25.566338062459636</v>
      </c>
      <c r="R80" s="13">
        <v>11.750102422462874</v>
      </c>
      <c r="S80" s="13">
        <v>8.6357453238715074</v>
      </c>
      <c r="T80" s="13">
        <v>4.2452021853704194</v>
      </c>
      <c r="U80" s="13">
        <v>1.5039419472849178</v>
      </c>
      <c r="W80" s="13">
        <v>11.738241957407951</v>
      </c>
      <c r="X80" s="13">
        <v>13.816235639996762</v>
      </c>
      <c r="Y80" s="13">
        <v>3.1143570985913662</v>
      </c>
      <c r="Z80" s="13">
        <v>4.390543138501088</v>
      </c>
      <c r="AA80" s="13">
        <v>2.7412602380855016</v>
      </c>
      <c r="AC80" s="9">
        <v>1987</v>
      </c>
      <c r="AD80" s="13">
        <v>38.245778280666734</v>
      </c>
      <c r="AE80" s="13">
        <v>26.538896196963329</v>
      </c>
      <c r="AF80" s="13">
        <v>12.662152082703312</v>
      </c>
      <c r="AG80" s="13">
        <v>9.4484083074483234</v>
      </c>
      <c r="AH80" s="13">
        <v>4.899027408633728</v>
      </c>
      <c r="AI80" s="13">
        <v>1.9077992254479696</v>
      </c>
      <c r="AK80" s="13">
        <v>11.706882083703405</v>
      </c>
      <c r="AL80" s="13">
        <v>13.876744114260017</v>
      </c>
      <c r="AM80" s="13">
        <v>3.2137437752549882</v>
      </c>
      <c r="AN80" s="13">
        <v>4.5493808988145954</v>
      </c>
      <c r="AO80" s="13">
        <v>2.9912281831857586</v>
      </c>
      <c r="AQ80" s="9">
        <f t="shared" si="1"/>
        <v>0.12662152082703312</v>
      </c>
    </row>
    <row r="81" spans="1:43" ht="14.25" customHeight="1" x14ac:dyDescent="0.25">
      <c r="A81" s="9">
        <v>1988</v>
      </c>
      <c r="B81" s="13">
        <v>38.626673931240653</v>
      </c>
      <c r="C81" s="13">
        <v>26.948544527265682</v>
      </c>
      <c r="D81" s="13">
        <v>13.165480795439365</v>
      </c>
      <c r="E81" s="13">
        <v>9.9624337247793537</v>
      </c>
      <c r="F81" s="13">
        <v>5.2131868019242154</v>
      </c>
      <c r="G81" s="13">
        <v>1.9903132937624797</v>
      </c>
      <c r="I81" s="13">
        <v>11.678129403974971</v>
      </c>
      <c r="J81" s="13">
        <v>13.783063731826317</v>
      </c>
      <c r="K81" s="13">
        <v>3.2030470706600109</v>
      </c>
      <c r="L81" s="13">
        <v>4.7492469228551384</v>
      </c>
      <c r="M81" s="13">
        <v>3.2228735081617357</v>
      </c>
      <c r="O81" s="9">
        <v>1988</v>
      </c>
      <c r="P81" s="13">
        <v>39.779173031059578</v>
      </c>
      <c r="Q81" s="13">
        <v>28.40626763805837</v>
      </c>
      <c r="R81" s="13">
        <v>14.65324910007307</v>
      </c>
      <c r="S81" s="13">
        <v>11.298715834103833</v>
      </c>
      <c r="T81" s="13">
        <v>6.0999488667388313</v>
      </c>
      <c r="U81" s="13">
        <v>2.3884587328892781</v>
      </c>
      <c r="W81" s="13">
        <v>11.372905393001208</v>
      </c>
      <c r="X81" s="13">
        <v>13.7530185379853</v>
      </c>
      <c r="Y81" s="13">
        <v>3.3545332659692377</v>
      </c>
      <c r="Z81" s="13">
        <v>5.1987669673650014</v>
      </c>
      <c r="AA81" s="13">
        <v>3.7114901338495532</v>
      </c>
      <c r="AC81" s="9">
        <v>1988</v>
      </c>
      <c r="AD81" s="13">
        <v>40.628739351633932</v>
      </c>
      <c r="AE81" s="13">
        <v>29.28938887841235</v>
      </c>
      <c r="AF81" s="13">
        <v>15.493338921325046</v>
      </c>
      <c r="AG81" s="13">
        <v>12.091460032282132</v>
      </c>
      <c r="AH81" s="13">
        <v>6.799030590486101</v>
      </c>
      <c r="AI81" s="13">
        <v>2.8625698376648026</v>
      </c>
      <c r="AK81" s="13">
        <v>11.339350473221582</v>
      </c>
      <c r="AL81" s="13">
        <v>13.796049957087304</v>
      </c>
      <c r="AM81" s="13">
        <v>3.4018788890429139</v>
      </c>
      <c r="AN81" s="13">
        <v>5.2924294417960311</v>
      </c>
      <c r="AO81" s="13">
        <v>3.9364607528212985</v>
      </c>
      <c r="AQ81" s="9">
        <f t="shared" si="1"/>
        <v>0.15493338921325045</v>
      </c>
    </row>
    <row r="82" spans="1:43" ht="14.25" customHeight="1" x14ac:dyDescent="0.25">
      <c r="A82" s="9">
        <v>1989</v>
      </c>
      <c r="B82" s="13">
        <v>38.470729689858544</v>
      </c>
      <c r="C82" s="13">
        <v>26.663449582512545</v>
      </c>
      <c r="D82" s="13">
        <v>12.611494478689435</v>
      </c>
      <c r="E82" s="13">
        <v>9.3718913107303869</v>
      </c>
      <c r="F82" s="13">
        <v>4.7395599467880887</v>
      </c>
      <c r="G82" s="13">
        <v>1.7404590540249962</v>
      </c>
      <c r="I82" s="13">
        <v>11.807280107345999</v>
      </c>
      <c r="J82" s="13">
        <v>14.05195510382311</v>
      </c>
      <c r="K82" s="13">
        <v>3.2396031679590482</v>
      </c>
      <c r="L82" s="13">
        <v>4.6323313639422983</v>
      </c>
      <c r="M82" s="13">
        <v>2.9991008927630922</v>
      </c>
      <c r="O82" s="9">
        <v>1989</v>
      </c>
      <c r="P82" s="13">
        <v>39.343024784438427</v>
      </c>
      <c r="Q82" s="13">
        <v>27.795194198464358</v>
      </c>
      <c r="R82" s="13">
        <v>13.81328299421444</v>
      </c>
      <c r="S82" s="13">
        <v>10.435862727962666</v>
      </c>
      <c r="T82" s="13">
        <v>5.4703204788940356</v>
      </c>
      <c r="U82" s="13">
        <v>2.0985826987158833</v>
      </c>
      <c r="W82" s="13">
        <v>11.547830585974069</v>
      </c>
      <c r="X82" s="13">
        <v>13.981911204249919</v>
      </c>
      <c r="Y82" s="13">
        <v>3.3774202662517734</v>
      </c>
      <c r="Z82" s="13">
        <v>4.9655422490686307</v>
      </c>
      <c r="AA82" s="13">
        <v>3.3717377801781523</v>
      </c>
      <c r="AC82" s="9">
        <v>1989</v>
      </c>
      <c r="AD82" s="13">
        <v>40.084419699446748</v>
      </c>
      <c r="AE82" s="13">
        <v>28.547795418569976</v>
      </c>
      <c r="AF82" s="13">
        <v>14.486443962630339</v>
      </c>
      <c r="AG82" s="13">
        <v>11.078926762688688</v>
      </c>
      <c r="AH82" s="13">
        <v>5.9994074968876392</v>
      </c>
      <c r="AI82" s="13">
        <v>2.4546952390748413</v>
      </c>
      <c r="AK82" s="13">
        <v>11.536624280876772</v>
      </c>
      <c r="AL82" s="13">
        <v>14.061351455939636</v>
      </c>
      <c r="AM82" s="13">
        <v>3.4075171999416511</v>
      </c>
      <c r="AN82" s="13">
        <v>5.0795192658010491</v>
      </c>
      <c r="AO82" s="13">
        <v>3.5447122578127979</v>
      </c>
      <c r="AQ82" s="9">
        <f t="shared" si="1"/>
        <v>0.14486443962630338</v>
      </c>
    </row>
    <row r="83" spans="1:43" ht="14.25" customHeight="1" x14ac:dyDescent="0.25">
      <c r="A83" s="9">
        <v>1990</v>
      </c>
      <c r="B83" s="13">
        <v>38.836845589833757</v>
      </c>
      <c r="C83" s="13">
        <v>27.053969066530851</v>
      </c>
      <c r="D83" s="13">
        <v>12.981647252493072</v>
      </c>
      <c r="E83" s="13">
        <v>9.7136556696030141</v>
      </c>
      <c r="F83" s="13">
        <v>4.8984373327550852</v>
      </c>
      <c r="G83" s="13">
        <v>1.8256768906314789</v>
      </c>
      <c r="I83" s="13">
        <v>11.782876523302907</v>
      </c>
      <c r="J83" s="13">
        <v>14.072321814037778</v>
      </c>
      <c r="K83" s="13">
        <v>3.2679915828900583</v>
      </c>
      <c r="L83" s="13">
        <v>4.8152183368479289</v>
      </c>
      <c r="M83" s="13">
        <v>3.0727604421236063</v>
      </c>
      <c r="O83" s="9">
        <v>1990</v>
      </c>
      <c r="P83" s="13">
        <v>39.379740742159278</v>
      </c>
      <c r="Q83" s="13">
        <v>27.811424373765888</v>
      </c>
      <c r="R83" s="13">
        <v>13.809777272165718</v>
      </c>
      <c r="S83" s="13">
        <v>10.459071082353661</v>
      </c>
      <c r="T83" s="13">
        <v>5.3985926784496483</v>
      </c>
      <c r="U83" s="13">
        <v>2.0801831907503567</v>
      </c>
      <c r="W83" s="13">
        <v>11.56831636839339</v>
      </c>
      <c r="X83" s="13">
        <v>14.00164710160017</v>
      </c>
      <c r="Y83" s="13">
        <v>3.3507061898120565</v>
      </c>
      <c r="Z83" s="13">
        <v>5.0604784039040132</v>
      </c>
      <c r="AA83" s="13">
        <v>3.3184094876992916</v>
      </c>
      <c r="AC83" s="9">
        <v>1990</v>
      </c>
      <c r="AD83" s="13">
        <v>39.975652816242444</v>
      </c>
      <c r="AE83" s="13">
        <v>28.406123836070392</v>
      </c>
      <c r="AF83" s="13">
        <v>14.329641264701635</v>
      </c>
      <c r="AG83" s="13">
        <v>10.944271701045379</v>
      </c>
      <c r="AH83" s="13">
        <v>5.8245139041904226</v>
      </c>
      <c r="AI83" s="13">
        <v>2.3335255081525816</v>
      </c>
      <c r="AK83" s="13">
        <v>11.569528980172052</v>
      </c>
      <c r="AL83" s="13">
        <v>14.076482571368757</v>
      </c>
      <c r="AM83" s="13">
        <v>3.3853695636562566</v>
      </c>
      <c r="AN83" s="13">
        <v>5.1197577968549561</v>
      </c>
      <c r="AO83" s="13">
        <v>3.4909883960378409</v>
      </c>
      <c r="AQ83" s="9">
        <f t="shared" si="1"/>
        <v>0.14329641264701634</v>
      </c>
    </row>
    <row r="84" spans="1:43" ht="14.25" customHeight="1" x14ac:dyDescent="0.25">
      <c r="A84" s="9">
        <v>1991</v>
      </c>
      <c r="B84" s="13">
        <v>38.380981251828061</v>
      </c>
      <c r="C84" s="13">
        <v>26.429715390597078</v>
      </c>
      <c r="D84" s="13">
        <v>12.167379448376485</v>
      </c>
      <c r="E84" s="13">
        <v>8.9008963868177808</v>
      </c>
      <c r="F84" s="13">
        <v>4.3571285075582473</v>
      </c>
      <c r="G84" s="13">
        <v>1.6079501141719093</v>
      </c>
      <c r="I84" s="13">
        <v>11.951265861230983</v>
      </c>
      <c r="J84" s="13">
        <v>14.262335942220593</v>
      </c>
      <c r="K84" s="13">
        <v>3.2664830615587039</v>
      </c>
      <c r="L84" s="13">
        <v>4.5437678792595335</v>
      </c>
      <c r="M84" s="13">
        <v>2.7491783933863383</v>
      </c>
      <c r="O84" s="9">
        <v>1991</v>
      </c>
      <c r="P84" s="13">
        <v>38.779603176544697</v>
      </c>
      <c r="Q84" s="13">
        <v>26.978166293476498</v>
      </c>
      <c r="R84" s="13">
        <v>12.717120147558649</v>
      </c>
      <c r="S84" s="13">
        <v>9.3789153908089862</v>
      </c>
      <c r="T84" s="13">
        <v>4.6662719309980973</v>
      </c>
      <c r="U84" s="13">
        <v>1.7162571837456375</v>
      </c>
      <c r="W84" s="13">
        <v>11.801436883068199</v>
      </c>
      <c r="X84" s="13">
        <v>14.261046145917849</v>
      </c>
      <c r="Y84" s="13">
        <v>3.3382047567496631</v>
      </c>
      <c r="Z84" s="13">
        <v>4.7126434598108888</v>
      </c>
      <c r="AA84" s="13">
        <v>2.9500147472524598</v>
      </c>
      <c r="AC84" s="9">
        <v>1991</v>
      </c>
      <c r="AD84" s="13">
        <v>39.545500390896422</v>
      </c>
      <c r="AE84" s="13">
        <v>27.722910978669187</v>
      </c>
      <c r="AF84" s="13">
        <v>13.360690261159549</v>
      </c>
      <c r="AG84" s="13">
        <v>9.9856482457619098</v>
      </c>
      <c r="AH84" s="13">
        <v>5.1228214941781252</v>
      </c>
      <c r="AI84" s="13">
        <v>1.9570288229202717</v>
      </c>
      <c r="AK84" s="13">
        <v>11.822589412227234</v>
      </c>
      <c r="AL84" s="13">
        <v>14.362220717509638</v>
      </c>
      <c r="AM84" s="13">
        <v>3.3750420153976393</v>
      </c>
      <c r="AN84" s="13">
        <v>4.8628267515837846</v>
      </c>
      <c r="AO84" s="13">
        <v>3.1657926712578535</v>
      </c>
      <c r="AQ84" s="9">
        <f t="shared" si="1"/>
        <v>0.1336069026115955</v>
      </c>
    </row>
    <row r="85" spans="1:43" ht="14.25" customHeight="1" x14ac:dyDescent="0.25">
      <c r="A85" s="9">
        <v>1992</v>
      </c>
      <c r="B85" s="13">
        <v>39.817900537735774</v>
      </c>
      <c r="C85" s="13">
        <v>27.880531706387071</v>
      </c>
      <c r="D85" s="13">
        <v>13.479744861469998</v>
      </c>
      <c r="E85" s="13">
        <v>10.111783333307134</v>
      </c>
      <c r="F85" s="13">
        <v>5.2138683527103185</v>
      </c>
      <c r="G85" s="13">
        <v>2.0168169424359199</v>
      </c>
      <c r="I85" s="13">
        <v>11.937368831348703</v>
      </c>
      <c r="J85" s="13">
        <v>14.400786844917073</v>
      </c>
      <c r="K85" s="13">
        <v>3.3679615281628639</v>
      </c>
      <c r="L85" s="13">
        <v>4.8979149805968154</v>
      </c>
      <c r="M85" s="13">
        <v>3.1970514102743985</v>
      </c>
      <c r="O85" s="9">
        <v>1992</v>
      </c>
      <c r="P85" s="13">
        <v>40.314083088873488</v>
      </c>
      <c r="Q85" s="13">
        <v>28.561730916329999</v>
      </c>
      <c r="R85" s="13">
        <v>14.224378100303566</v>
      </c>
      <c r="S85" s="13">
        <v>10.778533314302974</v>
      </c>
      <c r="T85" s="13">
        <v>5.6669144449461255</v>
      </c>
      <c r="U85" s="13">
        <v>2.199168135390428</v>
      </c>
      <c r="W85" s="13">
        <v>11.752352172543489</v>
      </c>
      <c r="X85" s="13">
        <v>14.337352816026433</v>
      </c>
      <c r="Y85" s="13">
        <v>3.4458447860005919</v>
      </c>
      <c r="Z85" s="13">
        <v>5.1116188693568487</v>
      </c>
      <c r="AA85" s="13">
        <v>3.4677463095556975</v>
      </c>
      <c r="AC85" s="9">
        <v>1992</v>
      </c>
      <c r="AD85" s="13">
        <v>40.822634961702242</v>
      </c>
      <c r="AE85" s="13">
        <v>29.064650618580192</v>
      </c>
      <c r="AF85" s="13">
        <v>14.670843575107488</v>
      </c>
      <c r="AG85" s="13">
        <v>11.199057674030358</v>
      </c>
      <c r="AH85" s="13">
        <v>6.0315047247453792</v>
      </c>
      <c r="AI85" s="13">
        <v>2.4630823721854767</v>
      </c>
      <c r="AK85" s="13">
        <v>11.75798434312205</v>
      </c>
      <c r="AL85" s="13">
        <v>14.393807043472703</v>
      </c>
      <c r="AM85" s="13">
        <v>3.4717859010771299</v>
      </c>
      <c r="AN85" s="13">
        <v>5.1675529492849792</v>
      </c>
      <c r="AO85" s="13">
        <v>3.5684223525599026</v>
      </c>
      <c r="AQ85" s="9">
        <f t="shared" si="1"/>
        <v>0.14670843575107489</v>
      </c>
    </row>
    <row r="86" spans="1:43" ht="14.25" customHeight="1" x14ac:dyDescent="0.25">
      <c r="A86" s="9">
        <v>1993</v>
      </c>
      <c r="B86" s="13">
        <v>39.481689855076183</v>
      </c>
      <c r="C86" s="13">
        <v>27.411700132898662</v>
      </c>
      <c r="D86" s="13">
        <v>12.821259920178939</v>
      </c>
      <c r="E86" s="13">
        <v>9.4519690317324283</v>
      </c>
      <c r="F86" s="13">
        <v>4.7157799883572604</v>
      </c>
      <c r="G86" s="13">
        <v>1.7375977884318456</v>
      </c>
      <c r="I86" s="13">
        <v>12.069989722177521</v>
      </c>
      <c r="J86" s="13">
        <v>14.590440212719724</v>
      </c>
      <c r="K86" s="13">
        <v>3.3692908884465105</v>
      </c>
      <c r="L86" s="13">
        <v>4.7361890433751679</v>
      </c>
      <c r="M86" s="13">
        <v>2.9781821999254148</v>
      </c>
      <c r="O86" s="9">
        <v>1993</v>
      </c>
      <c r="P86" s="13">
        <v>40.052688123875321</v>
      </c>
      <c r="Q86" s="13">
        <v>28.221284584160447</v>
      </c>
      <c r="R86" s="13">
        <v>13.684379989648173</v>
      </c>
      <c r="S86" s="13">
        <v>10.249643357667548</v>
      </c>
      <c r="T86" s="13">
        <v>5.2709349326827102</v>
      </c>
      <c r="U86" s="13">
        <v>1.9683332467271371</v>
      </c>
      <c r="W86" s="13">
        <v>11.831403539714874</v>
      </c>
      <c r="X86" s="13">
        <v>14.536904594512274</v>
      </c>
      <c r="Y86" s="13">
        <v>3.4347366319806252</v>
      </c>
      <c r="Z86" s="13">
        <v>4.9787084249848377</v>
      </c>
      <c r="AA86" s="13">
        <v>3.3026016859555734</v>
      </c>
      <c r="AC86" s="9">
        <v>1993</v>
      </c>
      <c r="AD86" s="13">
        <v>40.684889309387607</v>
      </c>
      <c r="AE86" s="13">
        <v>28.832913107127652</v>
      </c>
      <c r="AF86" s="13">
        <v>14.23690292657316</v>
      </c>
      <c r="AG86" s="13">
        <v>10.776711706570488</v>
      </c>
      <c r="AH86" s="13">
        <v>5.7306914890393443</v>
      </c>
      <c r="AI86" s="13">
        <v>2.3180260584675971</v>
      </c>
      <c r="AK86" s="13">
        <v>11.851976202259955</v>
      </c>
      <c r="AL86" s="13">
        <v>14.596010180554492</v>
      </c>
      <c r="AM86" s="13">
        <v>3.4601912200026721</v>
      </c>
      <c r="AN86" s="13">
        <v>5.0460202175311437</v>
      </c>
      <c r="AO86" s="13">
        <v>3.4126654305717472</v>
      </c>
      <c r="AQ86" s="9">
        <f t="shared" si="1"/>
        <v>0.14236902926573161</v>
      </c>
    </row>
    <row r="87" spans="1:43" ht="14.25" customHeight="1" x14ac:dyDescent="0.25">
      <c r="A87" s="9">
        <v>1994</v>
      </c>
      <c r="B87" s="13">
        <v>39.596851978506095</v>
      </c>
      <c r="C87" s="13">
        <v>27.502964862380537</v>
      </c>
      <c r="D87" s="13">
        <v>12.852119853413258</v>
      </c>
      <c r="E87" s="13">
        <v>9.4480733151683634</v>
      </c>
      <c r="F87" s="13">
        <v>4.7047549418179884</v>
      </c>
      <c r="G87" s="13">
        <v>1.7322505727484125</v>
      </c>
      <c r="I87" s="13">
        <v>12.093887116125558</v>
      </c>
      <c r="J87" s="13">
        <v>14.650845008967279</v>
      </c>
      <c r="K87" s="13">
        <v>3.404046538244895</v>
      </c>
      <c r="L87" s="13">
        <v>4.743318373350375</v>
      </c>
      <c r="M87" s="13">
        <v>2.9725043690695756</v>
      </c>
      <c r="O87" s="9">
        <v>1994</v>
      </c>
      <c r="P87" s="13">
        <v>40.13268446519757</v>
      </c>
      <c r="Q87" s="13">
        <v>28.227077321181802</v>
      </c>
      <c r="R87" s="13">
        <v>13.645119009690641</v>
      </c>
      <c r="S87" s="13">
        <v>10.170420700724218</v>
      </c>
      <c r="T87" s="13">
        <v>5.1760269187222381</v>
      </c>
      <c r="U87" s="13">
        <v>1.9325345473267939</v>
      </c>
      <c r="W87" s="13">
        <v>11.905607144015768</v>
      </c>
      <c r="X87" s="13">
        <v>14.581958311491162</v>
      </c>
      <c r="Y87" s="13">
        <v>3.4746983089664223</v>
      </c>
      <c r="Z87" s="13">
        <v>4.9943937820019801</v>
      </c>
      <c r="AA87" s="13">
        <v>3.243492371395444</v>
      </c>
      <c r="AC87" s="9">
        <v>1994</v>
      </c>
      <c r="AD87" s="13">
        <v>40.781969686955158</v>
      </c>
      <c r="AE87" s="13">
        <v>28.892563215865998</v>
      </c>
      <c r="AF87" s="13">
        <v>14.231929403424463</v>
      </c>
      <c r="AG87" s="13">
        <v>10.734235576187457</v>
      </c>
      <c r="AH87" s="13">
        <v>5.7039958392342767</v>
      </c>
      <c r="AI87" s="13">
        <v>2.2947425865202211</v>
      </c>
      <c r="AK87" s="13">
        <v>11.88940647108916</v>
      </c>
      <c r="AL87" s="13">
        <v>14.660633812441535</v>
      </c>
      <c r="AM87" s="13">
        <v>3.4976938272370059</v>
      </c>
      <c r="AN87" s="13">
        <v>5.0302397369531802</v>
      </c>
      <c r="AO87" s="13">
        <v>3.4092532527140555</v>
      </c>
      <c r="AQ87" s="9">
        <f t="shared" si="1"/>
        <v>0.14231929403424462</v>
      </c>
    </row>
    <row r="88" spans="1:43" ht="14.25" customHeight="1" x14ac:dyDescent="0.25">
      <c r="A88" s="9">
        <v>1995</v>
      </c>
      <c r="B88" s="13">
        <v>40.542000000000002</v>
      </c>
      <c r="C88" s="13">
        <v>28.460999999999999</v>
      </c>
      <c r="D88" s="13">
        <v>13.528</v>
      </c>
      <c r="E88" s="13">
        <v>9.9879999999999995</v>
      </c>
      <c r="F88" s="13">
        <v>4.9829999999999997</v>
      </c>
      <c r="G88" s="13">
        <v>1.8149999999999999</v>
      </c>
      <c r="I88" s="13">
        <f>B88-C88</f>
        <v>12.081000000000003</v>
      </c>
      <c r="J88" s="13">
        <f t="shared" ref="J88:M97" si="2">C88-D88</f>
        <v>14.932999999999998</v>
      </c>
      <c r="K88" s="13">
        <f t="shared" si="2"/>
        <v>3.5400000000000009</v>
      </c>
      <c r="L88" s="13">
        <f t="shared" si="2"/>
        <v>5.0049999999999999</v>
      </c>
      <c r="M88" s="13">
        <f t="shared" si="2"/>
        <v>3.1679999999999997</v>
      </c>
      <c r="O88" s="9">
        <v>1995</v>
      </c>
      <c r="P88" s="13">
        <v>41.497999999999998</v>
      </c>
      <c r="Q88" s="13">
        <v>29.577999999999999</v>
      </c>
      <c r="R88" s="13">
        <v>14.617000000000001</v>
      </c>
      <c r="S88" s="13">
        <v>10.939</v>
      </c>
      <c r="T88" s="13">
        <v>5.5819999999999999</v>
      </c>
      <c r="U88" s="13">
        <v>2.0289999999999999</v>
      </c>
      <c r="W88" s="13">
        <f>P88-Q88</f>
        <v>11.919999999999998</v>
      </c>
      <c r="X88" s="13">
        <f t="shared" ref="X88:AA97" si="3">Q88-R88</f>
        <v>14.960999999999999</v>
      </c>
      <c r="Y88" s="13">
        <f t="shared" si="3"/>
        <v>3.6780000000000008</v>
      </c>
      <c r="Z88" s="13">
        <f t="shared" si="3"/>
        <v>5.3570000000000002</v>
      </c>
      <c r="AA88" s="13">
        <f t="shared" si="3"/>
        <v>3.5529999999999999</v>
      </c>
      <c r="AC88" s="9">
        <v>1995</v>
      </c>
      <c r="AD88" s="13">
        <v>42.113999999999997</v>
      </c>
      <c r="AE88" s="13">
        <v>30.224</v>
      </c>
      <c r="AF88" s="13">
        <v>15.234</v>
      </c>
      <c r="AG88" s="13">
        <v>11.57</v>
      </c>
      <c r="AH88" s="13">
        <v>6.2060000000000004</v>
      </c>
      <c r="AI88" s="13">
        <v>2.4630000000000001</v>
      </c>
      <c r="AK88" s="13">
        <f t="shared" ref="AK88:AO103" si="4">AD88-AE88</f>
        <v>11.889999999999997</v>
      </c>
      <c r="AL88" s="13">
        <f t="shared" si="4"/>
        <v>14.99</v>
      </c>
      <c r="AM88" s="13">
        <f t="shared" si="4"/>
        <v>3.6639999999999997</v>
      </c>
      <c r="AN88" s="13">
        <f t="shared" si="4"/>
        <v>5.3639999999999999</v>
      </c>
      <c r="AO88" s="13">
        <f t="shared" si="4"/>
        <v>3.7430000000000003</v>
      </c>
      <c r="AQ88" s="9">
        <f t="shared" si="1"/>
        <v>0.15234</v>
      </c>
    </row>
    <row r="89" spans="1:43" ht="14.25" customHeight="1" x14ac:dyDescent="0.25">
      <c r="A89" s="9">
        <v>1996</v>
      </c>
      <c r="B89" s="13">
        <v>41.155000000000001</v>
      </c>
      <c r="C89" s="13">
        <v>29.16</v>
      </c>
      <c r="D89" s="13">
        <v>14.106999999999999</v>
      </c>
      <c r="E89" s="13">
        <v>10.486000000000001</v>
      </c>
      <c r="F89" s="13">
        <v>5.3250000000000002</v>
      </c>
      <c r="G89" s="13">
        <v>1.9730000000000001</v>
      </c>
      <c r="I89" s="13">
        <f t="shared" ref="I89:M104" si="5">B89-C89</f>
        <v>11.995000000000001</v>
      </c>
      <c r="J89" s="13">
        <f t="shared" si="2"/>
        <v>15.053000000000001</v>
      </c>
      <c r="K89" s="13">
        <f t="shared" si="2"/>
        <v>3.6209999999999987</v>
      </c>
      <c r="L89" s="13">
        <f t="shared" si="2"/>
        <v>5.1610000000000005</v>
      </c>
      <c r="M89" s="13">
        <f t="shared" si="2"/>
        <v>3.3520000000000003</v>
      </c>
      <c r="O89" s="9">
        <f>O88+1</f>
        <v>1996</v>
      </c>
      <c r="P89" s="13">
        <v>42.692</v>
      </c>
      <c r="Q89" s="13">
        <v>30.934999999999999</v>
      </c>
      <c r="R89" s="13">
        <v>15.836</v>
      </c>
      <c r="S89" s="13">
        <v>12.029</v>
      </c>
      <c r="T89" s="13">
        <v>6.3470000000000004</v>
      </c>
      <c r="U89" s="13">
        <v>2.4140000000000001</v>
      </c>
      <c r="W89" s="13">
        <f t="shared" ref="W89:AA104" si="6">P89-Q89</f>
        <v>11.757000000000001</v>
      </c>
      <c r="X89" s="13">
        <f t="shared" si="3"/>
        <v>15.098999999999998</v>
      </c>
      <c r="Y89" s="13">
        <f t="shared" si="3"/>
        <v>3.8070000000000004</v>
      </c>
      <c r="Z89" s="13">
        <f t="shared" si="3"/>
        <v>5.6819999999999995</v>
      </c>
      <c r="AA89" s="13">
        <f t="shared" si="3"/>
        <v>3.9330000000000003</v>
      </c>
      <c r="AC89" s="9">
        <f t="shared" ref="AC89:AC97" si="7">AC88+1</f>
        <v>1996</v>
      </c>
      <c r="AD89" s="13">
        <v>43.484000000000002</v>
      </c>
      <c r="AE89" s="13">
        <v>31.757000000000001</v>
      </c>
      <c r="AF89" s="13">
        <v>16.687000000000001</v>
      </c>
      <c r="AG89" s="13">
        <v>12.907</v>
      </c>
      <c r="AH89" s="13">
        <v>7.24</v>
      </c>
      <c r="AI89" s="13">
        <v>3.0579999999999998</v>
      </c>
      <c r="AK89" s="13">
        <f t="shared" si="4"/>
        <v>11.727</v>
      </c>
      <c r="AL89" s="13">
        <f t="shared" si="4"/>
        <v>15.07</v>
      </c>
      <c r="AM89" s="13">
        <f t="shared" si="4"/>
        <v>3.7800000000000011</v>
      </c>
      <c r="AN89" s="13">
        <f t="shared" si="4"/>
        <v>5.6669999999999998</v>
      </c>
      <c r="AO89" s="13">
        <f t="shared" si="4"/>
        <v>4.1820000000000004</v>
      </c>
      <c r="AQ89" s="9">
        <f t="shared" si="1"/>
        <v>0.16687000000000002</v>
      </c>
    </row>
    <row r="90" spans="1:43" ht="14.25" customHeight="1" x14ac:dyDescent="0.25">
      <c r="A90" s="9">
        <v>1997</v>
      </c>
      <c r="B90" s="13">
        <v>41.725000000000001</v>
      </c>
      <c r="C90" s="13">
        <v>29.852</v>
      </c>
      <c r="D90" s="13">
        <v>14.771000000000001</v>
      </c>
      <c r="E90" s="13">
        <v>11.122</v>
      </c>
      <c r="F90" s="13">
        <v>5.806</v>
      </c>
      <c r="G90" s="13">
        <v>2.1949999999999998</v>
      </c>
      <c r="I90" s="13">
        <f t="shared" si="5"/>
        <v>11.873000000000001</v>
      </c>
      <c r="J90" s="13">
        <f t="shared" si="2"/>
        <v>15.081</v>
      </c>
      <c r="K90" s="13">
        <f t="shared" si="2"/>
        <v>3.6490000000000009</v>
      </c>
      <c r="L90" s="13">
        <f t="shared" si="2"/>
        <v>5.3159999999999998</v>
      </c>
      <c r="M90" s="13">
        <f t="shared" si="2"/>
        <v>3.6110000000000002</v>
      </c>
      <c r="O90" s="9">
        <f t="shared" ref="O90:O97" si="8">O89+1</f>
        <v>1997</v>
      </c>
      <c r="P90" s="13">
        <v>43.767000000000003</v>
      </c>
      <c r="Q90" s="13">
        <v>32.207999999999998</v>
      </c>
      <c r="R90" s="13">
        <v>16.984999999999999</v>
      </c>
      <c r="S90" s="13">
        <v>13.087999999999999</v>
      </c>
      <c r="T90" s="13">
        <v>7.1459999999999999</v>
      </c>
      <c r="U90" s="13">
        <v>2.6840000000000002</v>
      </c>
      <c r="W90" s="13">
        <f t="shared" si="6"/>
        <v>11.559000000000005</v>
      </c>
      <c r="X90" s="13">
        <f t="shared" si="3"/>
        <v>15.222999999999999</v>
      </c>
      <c r="Y90" s="13">
        <f t="shared" si="3"/>
        <v>3.8970000000000002</v>
      </c>
      <c r="Z90" s="13">
        <f t="shared" si="3"/>
        <v>5.9419999999999993</v>
      </c>
      <c r="AA90" s="13">
        <f t="shared" si="3"/>
        <v>4.4619999999999997</v>
      </c>
      <c r="AC90" s="9">
        <f t="shared" si="7"/>
        <v>1997</v>
      </c>
      <c r="AD90" s="13">
        <v>44.643999999999998</v>
      </c>
      <c r="AE90" s="13">
        <v>33.140999999999998</v>
      </c>
      <c r="AF90" s="13">
        <v>18.015000000000001</v>
      </c>
      <c r="AG90" s="13">
        <v>14.159000000000001</v>
      </c>
      <c r="AH90" s="13">
        <v>8.1850000000000005</v>
      </c>
      <c r="AI90" s="13">
        <v>3.5259999999999998</v>
      </c>
      <c r="AK90" s="13">
        <f t="shared" si="4"/>
        <v>11.503</v>
      </c>
      <c r="AL90" s="13">
        <f t="shared" si="4"/>
        <v>15.125999999999998</v>
      </c>
      <c r="AM90" s="13">
        <f t="shared" si="4"/>
        <v>3.8559999999999999</v>
      </c>
      <c r="AN90" s="13">
        <f t="shared" si="4"/>
        <v>5.9740000000000002</v>
      </c>
      <c r="AO90" s="13">
        <f t="shared" si="4"/>
        <v>4.6590000000000007</v>
      </c>
      <c r="AQ90" s="9">
        <f t="shared" si="1"/>
        <v>0.18015</v>
      </c>
    </row>
    <row r="91" spans="1:43" ht="14.25" customHeight="1" x14ac:dyDescent="0.25">
      <c r="A91" s="9">
        <v>1998</v>
      </c>
      <c r="B91" s="13">
        <v>42.124000000000002</v>
      </c>
      <c r="C91" s="13">
        <v>30.358000000000001</v>
      </c>
      <c r="D91" s="13">
        <v>15.294</v>
      </c>
      <c r="E91" s="13">
        <v>11.61</v>
      </c>
      <c r="F91" s="13">
        <v>6.2</v>
      </c>
      <c r="G91" s="13">
        <v>2.4060000000000001</v>
      </c>
      <c r="I91" s="13">
        <f t="shared" si="5"/>
        <v>11.766000000000002</v>
      </c>
      <c r="J91" s="13">
        <f t="shared" si="2"/>
        <v>15.064</v>
      </c>
      <c r="K91" s="13">
        <f t="shared" si="2"/>
        <v>3.6840000000000011</v>
      </c>
      <c r="L91" s="13">
        <f t="shared" si="2"/>
        <v>5.4099999999999993</v>
      </c>
      <c r="M91" s="13">
        <f t="shared" si="2"/>
        <v>3.794</v>
      </c>
      <c r="O91" s="9">
        <f t="shared" si="8"/>
        <v>1998</v>
      </c>
      <c r="P91" s="13">
        <v>44.353000000000002</v>
      </c>
      <c r="Q91" s="13">
        <v>32.915999999999997</v>
      </c>
      <c r="R91" s="13">
        <v>17.693999999999999</v>
      </c>
      <c r="S91" s="13">
        <v>13.722</v>
      </c>
      <c r="T91" s="13">
        <v>7.5830000000000002</v>
      </c>
      <c r="U91" s="13">
        <v>2.9169999999999998</v>
      </c>
      <c r="W91" s="13">
        <f t="shared" si="6"/>
        <v>11.437000000000005</v>
      </c>
      <c r="X91" s="13">
        <f t="shared" si="3"/>
        <v>15.221999999999998</v>
      </c>
      <c r="Y91" s="13">
        <f t="shared" si="3"/>
        <v>3.9719999999999995</v>
      </c>
      <c r="Z91" s="13">
        <f t="shared" si="3"/>
        <v>6.1389999999999993</v>
      </c>
      <c r="AA91" s="13">
        <f t="shared" si="3"/>
        <v>4.6660000000000004</v>
      </c>
      <c r="AC91" s="9">
        <f t="shared" si="7"/>
        <v>1998</v>
      </c>
      <c r="AD91" s="13">
        <v>45.390999999999998</v>
      </c>
      <c r="AE91" s="13">
        <v>34.094999999999999</v>
      </c>
      <c r="AF91" s="13">
        <v>19.088000000000001</v>
      </c>
      <c r="AG91" s="13">
        <v>15.179</v>
      </c>
      <c r="AH91" s="13">
        <v>8.9960000000000004</v>
      </c>
      <c r="AI91" s="13">
        <v>3.923</v>
      </c>
      <c r="AK91" s="13">
        <f t="shared" si="4"/>
        <v>11.295999999999999</v>
      </c>
      <c r="AL91" s="13">
        <f t="shared" si="4"/>
        <v>15.006999999999998</v>
      </c>
      <c r="AM91" s="13">
        <f t="shared" si="4"/>
        <v>3.9090000000000007</v>
      </c>
      <c r="AN91" s="13">
        <f t="shared" si="4"/>
        <v>6.1829999999999998</v>
      </c>
      <c r="AO91" s="13">
        <f t="shared" si="4"/>
        <v>5.0730000000000004</v>
      </c>
      <c r="AQ91" s="9">
        <f t="shared" si="1"/>
        <v>0.19088000000000002</v>
      </c>
    </row>
    <row r="92" spans="1:43" ht="14.25" customHeight="1" x14ac:dyDescent="0.25">
      <c r="A92" s="9">
        <v>1999</v>
      </c>
      <c r="B92" s="13">
        <v>42.667999999999999</v>
      </c>
      <c r="C92" s="13">
        <v>30.968</v>
      </c>
      <c r="D92" s="13">
        <v>15.872999999999999</v>
      </c>
      <c r="E92" s="13">
        <v>12.156000000000001</v>
      </c>
      <c r="F92" s="13">
        <v>6.6349999999999998</v>
      </c>
      <c r="G92" s="13">
        <v>2.633</v>
      </c>
      <c r="I92" s="13">
        <f t="shared" si="5"/>
        <v>11.7</v>
      </c>
      <c r="J92" s="13">
        <f t="shared" si="2"/>
        <v>15.095000000000001</v>
      </c>
      <c r="K92" s="13">
        <f t="shared" si="2"/>
        <v>3.7169999999999987</v>
      </c>
      <c r="L92" s="13">
        <f t="shared" si="2"/>
        <v>5.5210000000000008</v>
      </c>
      <c r="M92" s="13">
        <f t="shared" si="2"/>
        <v>4.0019999999999998</v>
      </c>
      <c r="O92" s="9">
        <f t="shared" si="8"/>
        <v>1999</v>
      </c>
      <c r="P92" s="13">
        <v>45.009</v>
      </c>
      <c r="Q92" s="13">
        <v>33.674999999999997</v>
      </c>
      <c r="R92" s="13">
        <v>18.366</v>
      </c>
      <c r="S92" s="13">
        <v>14.337</v>
      </c>
      <c r="T92" s="13">
        <v>7.9960000000000004</v>
      </c>
      <c r="U92" s="13">
        <v>3.0990000000000002</v>
      </c>
      <c r="W92" s="13">
        <f t="shared" si="6"/>
        <v>11.334000000000003</v>
      </c>
      <c r="X92" s="13">
        <f t="shared" si="3"/>
        <v>15.308999999999997</v>
      </c>
      <c r="Y92" s="13">
        <f t="shared" si="3"/>
        <v>4.0289999999999999</v>
      </c>
      <c r="Z92" s="13">
        <f t="shared" si="3"/>
        <v>6.3409999999999993</v>
      </c>
      <c r="AA92" s="13">
        <f t="shared" si="3"/>
        <v>4.8970000000000002</v>
      </c>
      <c r="AC92" s="9">
        <f t="shared" si="7"/>
        <v>1999</v>
      </c>
      <c r="AD92" s="13">
        <v>46.469000000000001</v>
      </c>
      <c r="AE92" s="13">
        <v>35.216999999999999</v>
      </c>
      <c r="AF92" s="13">
        <v>20.044</v>
      </c>
      <c r="AG92" s="13">
        <v>16.036000000000001</v>
      </c>
      <c r="AH92" s="13">
        <v>9.6219999999999999</v>
      </c>
      <c r="AI92" s="13">
        <v>4.2140000000000004</v>
      </c>
      <c r="AK92" s="13">
        <f t="shared" si="4"/>
        <v>11.252000000000002</v>
      </c>
      <c r="AL92" s="13">
        <f t="shared" si="4"/>
        <v>15.172999999999998</v>
      </c>
      <c r="AM92" s="13">
        <f t="shared" si="4"/>
        <v>4.0079999999999991</v>
      </c>
      <c r="AN92" s="13">
        <f t="shared" si="4"/>
        <v>6.4140000000000015</v>
      </c>
      <c r="AO92" s="13">
        <f t="shared" si="4"/>
        <v>5.4079999999999995</v>
      </c>
      <c r="AQ92" s="9">
        <f t="shared" si="1"/>
        <v>0.20044000000000001</v>
      </c>
    </row>
    <row r="93" spans="1:43" ht="14.25" customHeight="1" x14ac:dyDescent="0.25">
      <c r="A93" s="9">
        <v>2000</v>
      </c>
      <c r="B93" s="13">
        <v>43.107999999999997</v>
      </c>
      <c r="C93" s="13">
        <v>31.510999999999999</v>
      </c>
      <c r="D93" s="13">
        <v>16.494</v>
      </c>
      <c r="E93" s="13">
        <v>12.782999999999999</v>
      </c>
      <c r="F93" s="13">
        <v>7.1269999999999998</v>
      </c>
      <c r="G93" s="13">
        <v>2.8410000000000002</v>
      </c>
      <c r="I93" s="13">
        <f t="shared" si="5"/>
        <v>11.596999999999998</v>
      </c>
      <c r="J93" s="13">
        <f t="shared" si="2"/>
        <v>15.016999999999999</v>
      </c>
      <c r="K93" s="13">
        <f t="shared" si="2"/>
        <v>3.7110000000000003</v>
      </c>
      <c r="L93" s="13">
        <f t="shared" si="2"/>
        <v>5.6559999999999997</v>
      </c>
      <c r="M93" s="13">
        <f t="shared" si="2"/>
        <v>4.2859999999999996</v>
      </c>
      <c r="O93" s="9">
        <f t="shared" si="8"/>
        <v>2000</v>
      </c>
      <c r="P93" s="13">
        <v>45.293999999999997</v>
      </c>
      <c r="Q93" s="13">
        <v>34.256999999999998</v>
      </c>
      <c r="R93" s="13">
        <v>19.295000000000002</v>
      </c>
      <c r="S93" s="13">
        <v>15.276</v>
      </c>
      <c r="T93" s="13">
        <v>8.7810000000000006</v>
      </c>
      <c r="U93" s="13">
        <v>3.4350000000000001</v>
      </c>
      <c r="W93" s="13">
        <f t="shared" si="6"/>
        <v>11.036999999999999</v>
      </c>
      <c r="X93" s="13">
        <f t="shared" si="3"/>
        <v>14.961999999999996</v>
      </c>
      <c r="Y93" s="13">
        <f t="shared" si="3"/>
        <v>4.0190000000000019</v>
      </c>
      <c r="Z93" s="13">
        <f t="shared" si="3"/>
        <v>6.4949999999999992</v>
      </c>
      <c r="AA93" s="13">
        <f t="shared" si="3"/>
        <v>5.3460000000000001</v>
      </c>
      <c r="AC93" s="9">
        <f t="shared" si="7"/>
        <v>2000</v>
      </c>
      <c r="AD93" s="13">
        <v>47.606999999999999</v>
      </c>
      <c r="AE93" s="13">
        <v>36.606000000000002</v>
      </c>
      <c r="AF93" s="13">
        <v>21.521000000000001</v>
      </c>
      <c r="AG93" s="13">
        <v>17.454999999999998</v>
      </c>
      <c r="AH93" s="13">
        <v>10.877000000000001</v>
      </c>
      <c r="AI93" s="13">
        <v>5.0730000000000004</v>
      </c>
      <c r="AK93" s="13">
        <f t="shared" si="4"/>
        <v>11.000999999999998</v>
      </c>
      <c r="AL93" s="13">
        <f t="shared" si="4"/>
        <v>15.085000000000001</v>
      </c>
      <c r="AM93" s="13">
        <f t="shared" si="4"/>
        <v>4.0660000000000025</v>
      </c>
      <c r="AN93" s="13">
        <f t="shared" si="4"/>
        <v>6.5779999999999976</v>
      </c>
      <c r="AO93" s="13">
        <f t="shared" si="4"/>
        <v>5.8040000000000003</v>
      </c>
      <c r="AQ93" s="9">
        <f t="shared" si="1"/>
        <v>0.21521000000000001</v>
      </c>
    </row>
    <row r="94" spans="1:43" ht="14.25" customHeight="1" x14ac:dyDescent="0.25">
      <c r="A94" s="9">
        <v>2001</v>
      </c>
      <c r="B94" s="13">
        <v>42.228999999999999</v>
      </c>
      <c r="C94" s="13">
        <v>30.399000000000001</v>
      </c>
      <c r="D94" s="13">
        <v>15.371</v>
      </c>
      <c r="E94" s="13">
        <v>11.708</v>
      </c>
      <c r="F94" s="13">
        <v>6.258</v>
      </c>
      <c r="G94" s="13">
        <v>2.4020000000000001</v>
      </c>
      <c r="I94" s="13">
        <f t="shared" si="5"/>
        <v>11.829999999999998</v>
      </c>
      <c r="J94" s="13">
        <f t="shared" si="2"/>
        <v>15.028</v>
      </c>
      <c r="K94" s="13">
        <f t="shared" si="2"/>
        <v>3.6630000000000003</v>
      </c>
      <c r="L94" s="13">
        <f t="shared" si="2"/>
        <v>5.45</v>
      </c>
      <c r="M94" s="13">
        <f t="shared" si="2"/>
        <v>3.8559999999999999</v>
      </c>
      <c r="O94" s="9">
        <f t="shared" si="8"/>
        <v>2001</v>
      </c>
      <c r="P94" s="13">
        <v>43.148000000000003</v>
      </c>
      <c r="Q94" s="13">
        <v>31.654</v>
      </c>
      <c r="R94" s="13">
        <v>16.760000000000002</v>
      </c>
      <c r="S94" s="13">
        <v>12.981999999999999</v>
      </c>
      <c r="T94" s="13">
        <v>7.0910000000000002</v>
      </c>
      <c r="U94" s="13">
        <v>2.7440000000000002</v>
      </c>
      <c r="W94" s="13">
        <f t="shared" si="6"/>
        <v>11.494000000000003</v>
      </c>
      <c r="X94" s="13">
        <f t="shared" si="3"/>
        <v>14.893999999999998</v>
      </c>
      <c r="Y94" s="13">
        <f t="shared" si="3"/>
        <v>3.7780000000000022</v>
      </c>
      <c r="Z94" s="13">
        <f t="shared" si="3"/>
        <v>5.8909999999999991</v>
      </c>
      <c r="AA94" s="13">
        <f t="shared" si="3"/>
        <v>4.3469999999999995</v>
      </c>
      <c r="AC94" s="9">
        <f t="shared" si="7"/>
        <v>2001</v>
      </c>
      <c r="AD94" s="13">
        <v>44.823</v>
      </c>
      <c r="AE94" s="13">
        <v>33.353999999999999</v>
      </c>
      <c r="AF94" s="13">
        <v>18.22</v>
      </c>
      <c r="AG94" s="13">
        <v>14.324</v>
      </c>
      <c r="AH94" s="13">
        <v>8.3689999999999998</v>
      </c>
      <c r="AI94" s="13">
        <v>3.7</v>
      </c>
      <c r="AK94" s="13">
        <f t="shared" si="4"/>
        <v>11.469000000000001</v>
      </c>
      <c r="AL94" s="13">
        <f t="shared" si="4"/>
        <v>15.134</v>
      </c>
      <c r="AM94" s="13">
        <f t="shared" si="4"/>
        <v>3.895999999999999</v>
      </c>
      <c r="AN94" s="13">
        <f t="shared" si="4"/>
        <v>5.9550000000000001</v>
      </c>
      <c r="AO94" s="13">
        <f t="shared" si="4"/>
        <v>4.6689999999999996</v>
      </c>
      <c r="AQ94" s="9">
        <f t="shared" si="1"/>
        <v>0.1822</v>
      </c>
    </row>
    <row r="95" spans="1:43" ht="14.25" customHeight="1" x14ac:dyDescent="0.25">
      <c r="A95" s="9">
        <v>2002</v>
      </c>
      <c r="B95" s="13">
        <v>42.363999999999997</v>
      </c>
      <c r="C95" s="13">
        <v>30.361999999999998</v>
      </c>
      <c r="D95" s="13">
        <v>14.989000000000001</v>
      </c>
      <c r="E95" s="13">
        <v>11.262</v>
      </c>
      <c r="F95" s="13">
        <v>5.9349999999999996</v>
      </c>
      <c r="G95" s="13">
        <v>2.3010000000000002</v>
      </c>
      <c r="H95" s="13"/>
      <c r="I95" s="13">
        <f t="shared" si="5"/>
        <v>12.001999999999999</v>
      </c>
      <c r="J95" s="13">
        <f t="shared" si="2"/>
        <v>15.372999999999998</v>
      </c>
      <c r="K95" s="13">
        <f t="shared" si="2"/>
        <v>3.7270000000000003</v>
      </c>
      <c r="L95" s="13">
        <f t="shared" si="2"/>
        <v>5.3270000000000008</v>
      </c>
      <c r="M95" s="13">
        <f t="shared" si="2"/>
        <v>3.6339999999999995</v>
      </c>
      <c r="O95" s="9">
        <f t="shared" si="8"/>
        <v>2002</v>
      </c>
      <c r="P95" s="13">
        <v>42.948999999999998</v>
      </c>
      <c r="Q95" s="13">
        <v>31.175000000000001</v>
      </c>
      <c r="R95" s="13">
        <v>15.913</v>
      </c>
      <c r="S95" s="13">
        <v>12.112</v>
      </c>
      <c r="T95" s="13">
        <v>6.5609999999999999</v>
      </c>
      <c r="U95" s="13">
        <v>2.5790000000000002</v>
      </c>
      <c r="W95" s="13">
        <f t="shared" si="6"/>
        <v>11.773999999999997</v>
      </c>
      <c r="X95" s="13">
        <f t="shared" si="3"/>
        <v>15.262</v>
      </c>
      <c r="Y95" s="13">
        <f t="shared" si="3"/>
        <v>3.8010000000000002</v>
      </c>
      <c r="Z95" s="13">
        <f t="shared" si="3"/>
        <v>5.5510000000000002</v>
      </c>
      <c r="AA95" s="13">
        <f t="shared" si="3"/>
        <v>3.9819999999999998</v>
      </c>
      <c r="AC95" s="9">
        <f t="shared" si="7"/>
        <v>2002</v>
      </c>
      <c r="AD95" s="13">
        <v>43.82</v>
      </c>
      <c r="AE95" s="13">
        <v>32.069000000000003</v>
      </c>
      <c r="AF95" s="13">
        <v>16.864999999999998</v>
      </c>
      <c r="AG95" s="13">
        <v>13.038</v>
      </c>
      <c r="AH95" s="13">
        <v>7.3410000000000002</v>
      </c>
      <c r="AI95" s="13">
        <v>3.1419999999999999</v>
      </c>
      <c r="AK95" s="13">
        <f t="shared" si="4"/>
        <v>11.750999999999998</v>
      </c>
      <c r="AL95" s="13">
        <f t="shared" si="4"/>
        <v>15.204000000000004</v>
      </c>
      <c r="AM95" s="13">
        <f t="shared" si="4"/>
        <v>3.8269999999999982</v>
      </c>
      <c r="AN95" s="13">
        <f t="shared" si="4"/>
        <v>5.6970000000000001</v>
      </c>
      <c r="AO95" s="13">
        <f t="shared" si="4"/>
        <v>4.1989999999999998</v>
      </c>
      <c r="AQ95" s="9">
        <f t="shared" si="1"/>
        <v>0.16864999999999999</v>
      </c>
    </row>
    <row r="96" spans="1:43" ht="14.25" customHeight="1" x14ac:dyDescent="0.25">
      <c r="A96" s="9">
        <f>A95+1</f>
        <v>2003</v>
      </c>
      <c r="B96" s="13">
        <v>42.762</v>
      </c>
      <c r="C96" s="13">
        <v>30.655000000000001</v>
      </c>
      <c r="D96" s="13">
        <v>15.214</v>
      </c>
      <c r="E96" s="13">
        <v>11.465999999999999</v>
      </c>
      <c r="F96" s="13">
        <v>6.109</v>
      </c>
      <c r="G96" s="13">
        <v>2.4380000000000002</v>
      </c>
      <c r="H96" s="13"/>
      <c r="I96" s="13">
        <f t="shared" si="5"/>
        <v>12.106999999999999</v>
      </c>
      <c r="J96" s="13">
        <f t="shared" si="2"/>
        <v>15.441000000000001</v>
      </c>
      <c r="K96" s="13">
        <f t="shared" si="2"/>
        <v>3.7480000000000011</v>
      </c>
      <c r="L96" s="13">
        <f t="shared" si="2"/>
        <v>5.3569999999999993</v>
      </c>
      <c r="M96" s="13">
        <f t="shared" si="2"/>
        <v>3.6709999999999998</v>
      </c>
      <c r="O96" s="9">
        <f t="shared" si="8"/>
        <v>2003</v>
      </c>
      <c r="P96" s="13">
        <v>43.518999999999998</v>
      </c>
      <c r="Q96" s="13">
        <v>31.690999999999999</v>
      </c>
      <c r="R96" s="13">
        <v>16.390999999999998</v>
      </c>
      <c r="S96" s="13">
        <v>12.553000000000001</v>
      </c>
      <c r="T96" s="13">
        <v>6.915</v>
      </c>
      <c r="U96" s="13">
        <v>2.81</v>
      </c>
      <c r="W96" s="13">
        <f t="shared" si="6"/>
        <v>11.827999999999999</v>
      </c>
      <c r="X96" s="13">
        <f t="shared" si="3"/>
        <v>15.3</v>
      </c>
      <c r="Y96" s="13">
        <f t="shared" si="3"/>
        <v>3.8379999999999974</v>
      </c>
      <c r="Z96" s="13">
        <f t="shared" si="3"/>
        <v>5.6380000000000008</v>
      </c>
      <c r="AA96" s="13">
        <f t="shared" si="3"/>
        <v>4.1050000000000004</v>
      </c>
      <c r="AC96" s="9">
        <f t="shared" si="7"/>
        <v>2003</v>
      </c>
      <c r="AD96" s="13">
        <v>44.527000000000001</v>
      </c>
      <c r="AE96" s="13">
        <v>32.765000000000001</v>
      </c>
      <c r="AF96" s="13">
        <v>17.527999999999999</v>
      </c>
      <c r="AG96" s="13">
        <v>13.670999999999999</v>
      </c>
      <c r="AH96" s="13">
        <v>7.867</v>
      </c>
      <c r="AI96" s="13">
        <v>3.492</v>
      </c>
      <c r="AK96" s="13">
        <f t="shared" si="4"/>
        <v>11.762</v>
      </c>
      <c r="AL96" s="13">
        <f t="shared" si="4"/>
        <v>15.237000000000002</v>
      </c>
      <c r="AM96" s="13">
        <f t="shared" si="4"/>
        <v>3.8569999999999993</v>
      </c>
      <c r="AN96" s="13">
        <f t="shared" si="4"/>
        <v>5.8039999999999994</v>
      </c>
      <c r="AO96" s="13">
        <f t="shared" si="4"/>
        <v>4.375</v>
      </c>
      <c r="AQ96" s="9">
        <f t="shared" si="1"/>
        <v>0.17527999999999999</v>
      </c>
    </row>
    <row r="97" spans="1:43" ht="14.25" customHeight="1" x14ac:dyDescent="0.25">
      <c r="A97" s="9">
        <f>A96+1</f>
        <v>2004</v>
      </c>
      <c r="B97" s="13">
        <v>43.643000000000001</v>
      </c>
      <c r="C97" s="13">
        <v>31.707999999999998</v>
      </c>
      <c r="D97" s="13">
        <v>16.337</v>
      </c>
      <c r="E97" s="13">
        <v>12.509</v>
      </c>
      <c r="F97" s="13">
        <v>6.9050000000000002</v>
      </c>
      <c r="G97" s="13">
        <v>2.87</v>
      </c>
      <c r="H97" s="13"/>
      <c r="I97" s="13">
        <f t="shared" si="5"/>
        <v>11.935000000000002</v>
      </c>
      <c r="J97" s="13">
        <f t="shared" si="2"/>
        <v>15.370999999999999</v>
      </c>
      <c r="K97" s="13">
        <f t="shared" si="2"/>
        <v>3.8279999999999994</v>
      </c>
      <c r="L97" s="13">
        <f t="shared" si="2"/>
        <v>5.6040000000000001</v>
      </c>
      <c r="M97" s="13">
        <f t="shared" si="2"/>
        <v>4.0350000000000001</v>
      </c>
      <c r="O97" s="9">
        <f t="shared" si="8"/>
        <v>2004</v>
      </c>
      <c r="P97" s="13">
        <v>44.871000000000002</v>
      </c>
      <c r="Q97" s="13">
        <v>33.317</v>
      </c>
      <c r="R97" s="13">
        <v>18.119</v>
      </c>
      <c r="S97" s="13">
        <v>14.177</v>
      </c>
      <c r="T97" s="13">
        <v>8.1430000000000007</v>
      </c>
      <c r="U97" s="13">
        <v>3.47</v>
      </c>
      <c r="W97" s="13">
        <f t="shared" si="6"/>
        <v>11.554000000000002</v>
      </c>
      <c r="X97" s="13">
        <f t="shared" si="3"/>
        <v>15.198</v>
      </c>
      <c r="Y97" s="13">
        <f t="shared" si="3"/>
        <v>3.9420000000000002</v>
      </c>
      <c r="Z97" s="13">
        <f t="shared" si="3"/>
        <v>6.0339999999999989</v>
      </c>
      <c r="AA97" s="13">
        <f t="shared" si="3"/>
        <v>4.673</v>
      </c>
      <c r="AC97" s="9">
        <f t="shared" si="7"/>
        <v>2004</v>
      </c>
      <c r="AD97" s="13">
        <v>46.399000000000001</v>
      </c>
      <c r="AE97" s="13">
        <v>34.950000000000003</v>
      </c>
      <c r="AF97" s="13">
        <v>19.753</v>
      </c>
      <c r="AG97" s="13">
        <v>15.742000000000001</v>
      </c>
      <c r="AH97" s="13">
        <v>9.4649999999999999</v>
      </c>
      <c r="AI97" s="13">
        <v>4.3419999999999996</v>
      </c>
      <c r="AK97" s="13">
        <f t="shared" si="4"/>
        <v>11.448999999999998</v>
      </c>
      <c r="AL97" s="13">
        <f t="shared" si="4"/>
        <v>15.197000000000003</v>
      </c>
      <c r="AM97" s="13">
        <f t="shared" si="4"/>
        <v>4.0109999999999992</v>
      </c>
      <c r="AN97" s="13">
        <f t="shared" si="4"/>
        <v>6.277000000000001</v>
      </c>
      <c r="AO97" s="13">
        <f t="shared" si="4"/>
        <v>5.1230000000000002</v>
      </c>
      <c r="AQ97" s="9">
        <f t="shared" si="1"/>
        <v>0.19753000000000001</v>
      </c>
    </row>
    <row r="98" spans="1:43" ht="14.25" customHeight="1" x14ac:dyDescent="0.25">
      <c r="A98" s="9">
        <v>2005</v>
      </c>
      <c r="B98" s="13">
        <v>44.939</v>
      </c>
      <c r="C98" s="13">
        <v>33.122999999999998</v>
      </c>
      <c r="D98" s="13">
        <v>17.681000000000001</v>
      </c>
      <c r="E98" s="13">
        <v>13.722</v>
      </c>
      <c r="F98" s="13">
        <v>7.7610000000000001</v>
      </c>
      <c r="G98" s="13">
        <v>3.2879999999999998</v>
      </c>
      <c r="H98" s="13"/>
      <c r="I98" s="13">
        <f t="shared" si="5"/>
        <v>11.816000000000003</v>
      </c>
      <c r="J98" s="13">
        <f t="shared" si="5"/>
        <v>15.441999999999997</v>
      </c>
      <c r="K98" s="13">
        <f t="shared" si="5"/>
        <v>3.9590000000000014</v>
      </c>
      <c r="L98" s="13">
        <f t="shared" si="5"/>
        <v>5.9609999999999994</v>
      </c>
      <c r="M98" s="13">
        <f t="shared" si="5"/>
        <v>4.4730000000000008</v>
      </c>
      <c r="O98" s="9">
        <v>2005</v>
      </c>
      <c r="P98" s="13">
        <v>46.582000000000001</v>
      </c>
      <c r="Q98" s="13">
        <v>35.243000000000002</v>
      </c>
      <c r="R98" s="13">
        <v>20.036999999999999</v>
      </c>
      <c r="S98" s="13">
        <v>15.978</v>
      </c>
      <c r="T98" s="13">
        <v>9.4320000000000004</v>
      </c>
      <c r="U98" s="13">
        <v>4.1029999999999998</v>
      </c>
      <c r="W98" s="13">
        <f t="shared" si="6"/>
        <v>11.338999999999999</v>
      </c>
      <c r="X98" s="13">
        <f t="shared" si="6"/>
        <v>15.206000000000003</v>
      </c>
      <c r="Y98" s="13">
        <f t="shared" si="6"/>
        <v>4.0589999999999993</v>
      </c>
      <c r="Z98" s="13">
        <f t="shared" si="6"/>
        <v>6.5459999999999994</v>
      </c>
      <c r="AA98" s="13">
        <f t="shared" si="6"/>
        <v>5.3290000000000006</v>
      </c>
      <c r="AC98" s="9">
        <v>2005</v>
      </c>
      <c r="AD98" s="13">
        <v>48.334000000000003</v>
      </c>
      <c r="AE98" s="13">
        <v>37.158999999999999</v>
      </c>
      <c r="AF98" s="13">
        <v>21.916</v>
      </c>
      <c r="AG98" s="13">
        <v>17.771000000000001</v>
      </c>
      <c r="AH98" s="13">
        <v>10.984</v>
      </c>
      <c r="AI98" s="13">
        <v>5.1280000000000001</v>
      </c>
      <c r="AK98" s="13">
        <f t="shared" si="4"/>
        <v>11.175000000000004</v>
      </c>
      <c r="AL98" s="13">
        <f t="shared" si="4"/>
        <v>15.242999999999999</v>
      </c>
      <c r="AM98" s="13">
        <f t="shared" si="4"/>
        <v>4.1449999999999996</v>
      </c>
      <c r="AN98" s="13">
        <f t="shared" si="4"/>
        <v>6.7870000000000008</v>
      </c>
      <c r="AO98" s="13">
        <f t="shared" si="4"/>
        <v>5.8559999999999999</v>
      </c>
      <c r="AQ98" s="9">
        <f t="shared" si="1"/>
        <v>0.21915999999999999</v>
      </c>
    </row>
    <row r="99" spans="1:43" ht="14.25" customHeight="1" x14ac:dyDescent="0.25">
      <c r="A99" s="9">
        <v>2006</v>
      </c>
      <c r="B99" s="13">
        <v>45.497999999999998</v>
      </c>
      <c r="C99" s="13">
        <v>33.588999999999999</v>
      </c>
      <c r="D99" s="13">
        <v>18.059000000000001</v>
      </c>
      <c r="E99" s="13">
        <v>14.034000000000001</v>
      </c>
      <c r="F99" s="13">
        <v>7.9180000000000001</v>
      </c>
      <c r="G99" s="13">
        <v>3.323</v>
      </c>
      <c r="H99" s="13"/>
      <c r="I99" s="13">
        <f t="shared" si="5"/>
        <v>11.908999999999999</v>
      </c>
      <c r="J99" s="13">
        <f t="shared" si="5"/>
        <v>15.529999999999998</v>
      </c>
      <c r="K99" s="13">
        <f t="shared" si="5"/>
        <v>4.0250000000000004</v>
      </c>
      <c r="L99" s="13">
        <f t="shared" si="5"/>
        <v>6.1160000000000005</v>
      </c>
      <c r="M99" s="13">
        <f t="shared" si="5"/>
        <v>4.5950000000000006</v>
      </c>
      <c r="O99" s="9">
        <f>O98+1</f>
        <v>2006</v>
      </c>
      <c r="P99" s="13">
        <v>47.555</v>
      </c>
      <c r="Q99" s="13">
        <v>36.161999999999999</v>
      </c>
      <c r="R99" s="13">
        <v>20.864000000000001</v>
      </c>
      <c r="S99" s="13">
        <v>16.745999999999999</v>
      </c>
      <c r="T99" s="13">
        <v>9.9250000000000007</v>
      </c>
      <c r="U99" s="13">
        <v>4.3570000000000002</v>
      </c>
      <c r="W99" s="13">
        <f t="shared" si="6"/>
        <v>11.393000000000001</v>
      </c>
      <c r="X99" s="13">
        <f t="shared" si="6"/>
        <v>15.297999999999998</v>
      </c>
      <c r="Y99" s="13">
        <f t="shared" si="6"/>
        <v>4.1180000000000021</v>
      </c>
      <c r="Z99" s="13">
        <f t="shared" si="6"/>
        <v>6.820999999999998</v>
      </c>
      <c r="AA99" s="13">
        <f t="shared" si="6"/>
        <v>5.5680000000000005</v>
      </c>
      <c r="AC99" s="9">
        <f t="shared" ref="AC99:AC106" si="9">AC98+1</f>
        <v>2006</v>
      </c>
      <c r="AD99" s="13">
        <v>49.32</v>
      </c>
      <c r="AE99" s="13">
        <v>38.082999999999998</v>
      </c>
      <c r="AF99" s="13">
        <v>22.823</v>
      </c>
      <c r="AG99" s="13">
        <v>18.614999999999998</v>
      </c>
      <c r="AH99" s="13">
        <v>11.587999999999999</v>
      </c>
      <c r="AI99" s="13">
        <v>5.46</v>
      </c>
      <c r="AK99" s="13">
        <f t="shared" si="4"/>
        <v>11.237000000000002</v>
      </c>
      <c r="AL99" s="13">
        <f t="shared" si="4"/>
        <v>15.259999999999998</v>
      </c>
      <c r="AM99" s="13">
        <f t="shared" si="4"/>
        <v>4.208000000000002</v>
      </c>
      <c r="AN99" s="13">
        <f t="shared" si="4"/>
        <v>7.0269999999999992</v>
      </c>
      <c r="AO99" s="13">
        <f t="shared" si="4"/>
        <v>6.1279999999999992</v>
      </c>
      <c r="AQ99" s="9">
        <f t="shared" si="1"/>
        <v>0.22823000000000002</v>
      </c>
    </row>
    <row r="100" spans="1:43" ht="14.25" customHeight="1" x14ac:dyDescent="0.25">
      <c r="A100" s="9">
        <v>2007</v>
      </c>
      <c r="B100" s="13">
        <v>45.665999999999997</v>
      </c>
      <c r="C100" s="13">
        <v>33.844000000000001</v>
      </c>
      <c r="D100" s="13">
        <v>18.327000000000002</v>
      </c>
      <c r="E100" s="13">
        <v>14.315</v>
      </c>
      <c r="F100" s="13">
        <v>8.1609999999999996</v>
      </c>
      <c r="G100" s="13">
        <v>3.5289999999999999</v>
      </c>
      <c r="H100" s="13"/>
      <c r="I100" s="13">
        <f t="shared" si="5"/>
        <v>11.821999999999996</v>
      </c>
      <c r="J100" s="13">
        <f t="shared" si="5"/>
        <v>15.516999999999999</v>
      </c>
      <c r="K100" s="13">
        <f t="shared" si="5"/>
        <v>4.0120000000000022</v>
      </c>
      <c r="L100" s="13">
        <f t="shared" si="5"/>
        <v>6.1539999999999999</v>
      </c>
      <c r="M100" s="13">
        <f t="shared" si="5"/>
        <v>4.6319999999999997</v>
      </c>
      <c r="O100" s="9">
        <f>O99+1</f>
        <v>2007</v>
      </c>
      <c r="P100" s="13">
        <v>48.027000000000001</v>
      </c>
      <c r="Q100" s="13">
        <v>36.792999999999999</v>
      </c>
      <c r="R100" s="13">
        <v>21.513000000000002</v>
      </c>
      <c r="S100" s="13">
        <v>17.393999999999998</v>
      </c>
      <c r="T100" s="13">
        <v>10.49</v>
      </c>
      <c r="U100" s="13">
        <v>4.7709999999999999</v>
      </c>
      <c r="W100" s="13">
        <f t="shared" si="6"/>
        <v>11.234000000000002</v>
      </c>
      <c r="X100" s="13">
        <f t="shared" si="6"/>
        <v>15.279999999999998</v>
      </c>
      <c r="Y100" s="13">
        <f t="shared" si="6"/>
        <v>4.1190000000000033</v>
      </c>
      <c r="Z100" s="13">
        <f t="shared" si="6"/>
        <v>6.9039999999999981</v>
      </c>
      <c r="AA100" s="13">
        <f t="shared" si="6"/>
        <v>5.7190000000000003</v>
      </c>
      <c r="AC100" s="9">
        <f t="shared" si="9"/>
        <v>2007</v>
      </c>
      <c r="AD100" s="13">
        <v>49.74</v>
      </c>
      <c r="AE100" s="13">
        <v>38.667999999999999</v>
      </c>
      <c r="AF100" s="13">
        <v>23.503</v>
      </c>
      <c r="AG100" s="13">
        <v>19.314</v>
      </c>
      <c r="AH100" s="13">
        <v>12.275</v>
      </c>
      <c r="AI100" s="13">
        <v>6.0359999999999996</v>
      </c>
      <c r="AK100" s="13">
        <f t="shared" si="4"/>
        <v>11.072000000000003</v>
      </c>
      <c r="AL100" s="13">
        <f t="shared" si="4"/>
        <v>15.164999999999999</v>
      </c>
      <c r="AM100" s="13">
        <f t="shared" si="4"/>
        <v>4.1890000000000001</v>
      </c>
      <c r="AN100" s="13">
        <f t="shared" si="4"/>
        <v>7.0389999999999997</v>
      </c>
      <c r="AO100" s="13">
        <f t="shared" si="4"/>
        <v>6.2390000000000008</v>
      </c>
      <c r="AQ100" s="9">
        <f t="shared" si="1"/>
        <v>0.23502999999999999</v>
      </c>
    </row>
    <row r="101" spans="1:43" ht="14.25" customHeight="1" x14ac:dyDescent="0.25">
      <c r="A101" s="9">
        <v>2008</v>
      </c>
      <c r="B101" s="13">
        <v>45.963000000000001</v>
      </c>
      <c r="C101" s="13">
        <v>33.777000000000001</v>
      </c>
      <c r="D101" s="13">
        <v>17.891999999999999</v>
      </c>
      <c r="E101" s="13">
        <v>13.864000000000001</v>
      </c>
      <c r="F101" s="13">
        <v>7.8159999999999998</v>
      </c>
      <c r="G101" s="13">
        <v>3.3730000000000002</v>
      </c>
      <c r="H101" s="13"/>
      <c r="I101" s="13">
        <f t="shared" si="5"/>
        <v>12.186</v>
      </c>
      <c r="J101" s="13">
        <f t="shared" si="5"/>
        <v>15.885000000000002</v>
      </c>
      <c r="K101" s="13">
        <f t="shared" si="5"/>
        <v>4.0279999999999987</v>
      </c>
      <c r="L101" s="13">
        <f t="shared" si="5"/>
        <v>6.0480000000000009</v>
      </c>
      <c r="M101" s="13">
        <f t="shared" si="5"/>
        <v>4.4429999999999996</v>
      </c>
      <c r="O101" s="9">
        <f>O100+1</f>
        <v>2008</v>
      </c>
      <c r="P101" s="13">
        <v>46.973999999999997</v>
      </c>
      <c r="Q101" s="13">
        <v>35.201999999999998</v>
      </c>
      <c r="R101" s="13">
        <v>19.574000000000002</v>
      </c>
      <c r="S101" s="13">
        <v>15.535</v>
      </c>
      <c r="T101" s="13">
        <v>9.125</v>
      </c>
      <c r="U101" s="13">
        <v>4.0970000000000004</v>
      </c>
      <c r="W101" s="13">
        <f t="shared" si="6"/>
        <v>11.771999999999998</v>
      </c>
      <c r="X101" s="13">
        <f t="shared" si="6"/>
        <v>15.627999999999997</v>
      </c>
      <c r="Y101" s="13">
        <f t="shared" si="6"/>
        <v>4.0390000000000015</v>
      </c>
      <c r="Z101" s="13">
        <f t="shared" si="6"/>
        <v>6.41</v>
      </c>
      <c r="AA101" s="13">
        <f t="shared" si="6"/>
        <v>5.0279999999999996</v>
      </c>
      <c r="AC101" s="9">
        <f t="shared" si="9"/>
        <v>2008</v>
      </c>
      <c r="AD101" s="13">
        <v>48.228000000000002</v>
      </c>
      <c r="AE101" s="13">
        <v>36.520000000000003</v>
      </c>
      <c r="AF101" s="13">
        <v>20.946000000000002</v>
      </c>
      <c r="AG101" s="13">
        <v>16.867000000000001</v>
      </c>
      <c r="AH101" s="13">
        <v>10.4</v>
      </c>
      <c r="AI101" s="13">
        <v>5.0339999999999998</v>
      </c>
      <c r="AK101" s="13">
        <f t="shared" si="4"/>
        <v>11.707999999999998</v>
      </c>
      <c r="AL101" s="13">
        <f t="shared" si="4"/>
        <v>15.574000000000002</v>
      </c>
      <c r="AM101" s="13">
        <f t="shared" si="4"/>
        <v>4.0790000000000006</v>
      </c>
      <c r="AN101" s="13">
        <f t="shared" si="4"/>
        <v>6.4670000000000005</v>
      </c>
      <c r="AO101" s="13">
        <f t="shared" si="4"/>
        <v>5.3660000000000005</v>
      </c>
      <c r="AQ101" s="9">
        <f t="shared" si="1"/>
        <v>0.20946000000000001</v>
      </c>
    </row>
    <row r="102" spans="1:43" ht="14.25" customHeight="1" x14ac:dyDescent="0.25">
      <c r="A102" s="9">
        <v>2009</v>
      </c>
      <c r="B102" s="13">
        <v>45.468000000000004</v>
      </c>
      <c r="C102" s="13">
        <v>32.808</v>
      </c>
      <c r="D102" s="13">
        <v>16.678999999999998</v>
      </c>
      <c r="E102" s="13">
        <v>12.711</v>
      </c>
      <c r="F102" s="13">
        <v>7.0389999999999997</v>
      </c>
      <c r="G102" s="13">
        <v>3.0649999999999999</v>
      </c>
      <c r="H102" s="13"/>
      <c r="I102" s="13">
        <f t="shared" si="5"/>
        <v>12.660000000000004</v>
      </c>
      <c r="J102" s="13">
        <f t="shared" si="5"/>
        <v>16.129000000000001</v>
      </c>
      <c r="K102" s="13">
        <f t="shared" si="5"/>
        <v>3.9679999999999982</v>
      </c>
      <c r="L102" s="13">
        <f t="shared" si="5"/>
        <v>5.6720000000000006</v>
      </c>
      <c r="M102" s="13">
        <f t="shared" si="5"/>
        <v>3.9739999999999998</v>
      </c>
      <c r="O102" s="9">
        <v>2009</v>
      </c>
      <c r="P102" s="13">
        <v>45.851999999999997</v>
      </c>
      <c r="Q102" s="13">
        <v>33.438000000000002</v>
      </c>
      <c r="R102" s="13">
        <v>17.478000000000002</v>
      </c>
      <c r="S102" s="13">
        <v>13.507</v>
      </c>
      <c r="T102" s="13">
        <v>7.673</v>
      </c>
      <c r="U102" s="13">
        <v>3.4359999999999999</v>
      </c>
      <c r="W102" s="13">
        <f t="shared" si="6"/>
        <v>12.413999999999994</v>
      </c>
      <c r="X102" s="13">
        <f t="shared" si="6"/>
        <v>15.96</v>
      </c>
      <c r="Y102" s="13">
        <f t="shared" si="6"/>
        <v>3.9710000000000019</v>
      </c>
      <c r="Z102" s="13">
        <f t="shared" si="6"/>
        <v>5.8339999999999996</v>
      </c>
      <c r="AA102" s="13">
        <f t="shared" si="6"/>
        <v>4.2370000000000001</v>
      </c>
      <c r="AC102" s="9">
        <f t="shared" si="9"/>
        <v>2009</v>
      </c>
      <c r="AD102" s="13">
        <v>46.502000000000002</v>
      </c>
      <c r="AE102" s="13">
        <v>34.113</v>
      </c>
      <c r="AF102" s="13">
        <v>18.119</v>
      </c>
      <c r="AG102" s="13">
        <v>14.151999999999999</v>
      </c>
      <c r="AH102" s="13">
        <v>8.2949999999999999</v>
      </c>
      <c r="AI102" s="13">
        <v>3.8940000000000001</v>
      </c>
      <c r="AK102" s="13">
        <f t="shared" si="4"/>
        <v>12.389000000000003</v>
      </c>
      <c r="AL102" s="13">
        <f t="shared" si="4"/>
        <v>15.994</v>
      </c>
      <c r="AM102" s="13">
        <f t="shared" si="4"/>
        <v>3.9670000000000005</v>
      </c>
      <c r="AN102" s="13">
        <f t="shared" si="4"/>
        <v>5.8569999999999993</v>
      </c>
      <c r="AO102" s="13">
        <f t="shared" si="4"/>
        <v>4.4009999999999998</v>
      </c>
      <c r="AQ102" s="9">
        <f t="shared" si="1"/>
        <v>0.18118999999999999</v>
      </c>
    </row>
    <row r="103" spans="1:43" ht="14.25" customHeight="1" x14ac:dyDescent="0.25">
      <c r="A103" s="9">
        <v>2010</v>
      </c>
      <c r="B103" s="13">
        <v>46.351999999999997</v>
      </c>
      <c r="C103" s="13">
        <v>33.731999999999999</v>
      </c>
      <c r="D103" s="13">
        <v>17.451000000000001</v>
      </c>
      <c r="E103" s="13">
        <v>13.397</v>
      </c>
      <c r="F103" s="13">
        <v>7.516</v>
      </c>
      <c r="G103" s="13">
        <v>3.31</v>
      </c>
      <c r="H103" s="13"/>
      <c r="I103" s="13">
        <f t="shared" si="5"/>
        <v>12.619999999999997</v>
      </c>
      <c r="J103" s="13">
        <f t="shared" si="5"/>
        <v>16.280999999999999</v>
      </c>
      <c r="K103" s="13">
        <f t="shared" si="5"/>
        <v>4.0540000000000003</v>
      </c>
      <c r="L103" s="13">
        <f t="shared" si="5"/>
        <v>5.8810000000000002</v>
      </c>
      <c r="M103" s="13">
        <f t="shared" si="5"/>
        <v>4.2059999999999995</v>
      </c>
      <c r="O103" s="9">
        <v>2010</v>
      </c>
      <c r="P103" s="13">
        <v>47.076999999999998</v>
      </c>
      <c r="Q103" s="13">
        <v>34.835999999999999</v>
      </c>
      <c r="R103" s="13">
        <v>18.827000000000002</v>
      </c>
      <c r="S103" s="13">
        <v>14.785</v>
      </c>
      <c r="T103" s="13">
        <v>8.6389999999999993</v>
      </c>
      <c r="U103" s="13">
        <v>3.93</v>
      </c>
      <c r="W103" s="13">
        <f t="shared" si="6"/>
        <v>12.241</v>
      </c>
      <c r="X103" s="13">
        <f t="shared" si="6"/>
        <v>16.008999999999997</v>
      </c>
      <c r="Y103" s="13">
        <f t="shared" si="6"/>
        <v>4.0420000000000016</v>
      </c>
      <c r="Z103" s="13">
        <f t="shared" si="6"/>
        <v>6.1460000000000008</v>
      </c>
      <c r="AA103" s="13">
        <f t="shared" si="6"/>
        <v>4.7089999999999996</v>
      </c>
      <c r="AC103" s="9">
        <f t="shared" si="9"/>
        <v>2010</v>
      </c>
      <c r="AD103" s="13">
        <v>48.042999999999999</v>
      </c>
      <c r="AE103" s="13">
        <v>35.851999999999997</v>
      </c>
      <c r="AF103" s="13">
        <v>19.863</v>
      </c>
      <c r="AG103" s="13">
        <v>15.829000000000001</v>
      </c>
      <c r="AH103" s="13">
        <v>9.6579999999999995</v>
      </c>
      <c r="AI103" s="13">
        <v>4.7789999999999999</v>
      </c>
      <c r="AK103" s="13">
        <f t="shared" si="4"/>
        <v>12.191000000000003</v>
      </c>
      <c r="AL103" s="13">
        <f t="shared" si="4"/>
        <v>15.988999999999997</v>
      </c>
      <c r="AM103" s="13">
        <f t="shared" si="4"/>
        <v>4.0339999999999989</v>
      </c>
      <c r="AN103" s="13">
        <f t="shared" si="4"/>
        <v>6.1710000000000012</v>
      </c>
      <c r="AO103" s="13">
        <f t="shared" si="4"/>
        <v>4.8789999999999996</v>
      </c>
      <c r="AQ103" s="9">
        <f t="shared" si="1"/>
        <v>0.19863</v>
      </c>
    </row>
    <row r="104" spans="1:43" ht="14.25" customHeight="1" x14ac:dyDescent="0.25">
      <c r="A104" s="9">
        <f>A103+1</f>
        <v>2011</v>
      </c>
      <c r="B104" s="13">
        <v>46.63</v>
      </c>
      <c r="C104" s="13">
        <v>33.976999999999997</v>
      </c>
      <c r="D104" s="13">
        <v>17.466999999999999</v>
      </c>
      <c r="E104" s="13">
        <v>13.367000000000001</v>
      </c>
      <c r="F104" s="13">
        <v>7.3789999999999996</v>
      </c>
      <c r="G104" s="13">
        <v>3.1579999999999999</v>
      </c>
      <c r="H104" s="13"/>
      <c r="I104" s="13">
        <f t="shared" si="5"/>
        <v>12.653000000000006</v>
      </c>
      <c r="J104" s="13">
        <f t="shared" si="5"/>
        <v>16.509999999999998</v>
      </c>
      <c r="K104" s="13">
        <f t="shared" si="5"/>
        <v>4.0999999999999979</v>
      </c>
      <c r="L104" s="13">
        <f t="shared" si="5"/>
        <v>5.9880000000000013</v>
      </c>
      <c r="M104" s="13">
        <f t="shared" si="5"/>
        <v>4.2210000000000001</v>
      </c>
      <c r="O104" s="9">
        <f>O103+1</f>
        <v>2011</v>
      </c>
      <c r="P104" s="13">
        <v>47.41</v>
      </c>
      <c r="Q104" s="13">
        <v>35.119999999999997</v>
      </c>
      <c r="R104" s="13">
        <v>18.846</v>
      </c>
      <c r="S104" s="13">
        <v>14.750999999999999</v>
      </c>
      <c r="T104" s="13">
        <v>8.4540000000000006</v>
      </c>
      <c r="U104" s="13">
        <v>3.7450000000000001</v>
      </c>
      <c r="W104" s="13">
        <f t="shared" si="6"/>
        <v>12.29</v>
      </c>
      <c r="X104" s="13">
        <f t="shared" si="6"/>
        <v>16.273999999999997</v>
      </c>
      <c r="Y104" s="13">
        <f t="shared" si="6"/>
        <v>4.0950000000000006</v>
      </c>
      <c r="Z104" s="13">
        <f t="shared" si="6"/>
        <v>6.2969999999999988</v>
      </c>
      <c r="AA104" s="13">
        <f t="shared" si="6"/>
        <v>4.7090000000000005</v>
      </c>
      <c r="AC104" s="9">
        <f t="shared" si="9"/>
        <v>2011</v>
      </c>
      <c r="AD104" s="13">
        <v>48.128</v>
      </c>
      <c r="AE104" s="13">
        <v>35.884999999999998</v>
      </c>
      <c r="AF104" s="13">
        <v>19.646999999999998</v>
      </c>
      <c r="AG104" s="13">
        <v>15.547000000000001</v>
      </c>
      <c r="AH104" s="13">
        <v>9.266</v>
      </c>
      <c r="AI104" s="13">
        <v>4.3220000000000001</v>
      </c>
      <c r="AK104" s="13">
        <f t="shared" ref="AK104:AO105" si="10">AD104-AE104</f>
        <v>12.243000000000002</v>
      </c>
      <c r="AL104" s="13">
        <f t="shared" si="10"/>
        <v>16.238</v>
      </c>
      <c r="AM104" s="13">
        <f t="shared" si="10"/>
        <v>4.0999999999999979</v>
      </c>
      <c r="AN104" s="13">
        <f t="shared" si="10"/>
        <v>6.2810000000000006</v>
      </c>
      <c r="AO104" s="13">
        <f t="shared" si="10"/>
        <v>4.944</v>
      </c>
      <c r="AQ104" s="9">
        <f t="shared" si="1"/>
        <v>0.19646999999999998</v>
      </c>
    </row>
    <row r="105" spans="1:43" ht="14.25" customHeight="1" x14ac:dyDescent="0.25">
      <c r="A105" s="9">
        <f>A104+1</f>
        <v>2012</v>
      </c>
      <c r="B105" s="13">
        <v>47.759</v>
      </c>
      <c r="C105" s="13">
        <v>35.347999999999999</v>
      </c>
      <c r="D105" s="13">
        <v>18.875</v>
      </c>
      <c r="E105" s="13">
        <v>14.702</v>
      </c>
      <c r="F105" s="13">
        <v>8.3559999999999999</v>
      </c>
      <c r="G105" s="13">
        <v>3.645</v>
      </c>
      <c r="H105" s="13"/>
      <c r="I105" s="13">
        <f t="shared" ref="I105:M105" si="11">B105-C105</f>
        <v>12.411000000000001</v>
      </c>
      <c r="J105" s="13">
        <f t="shared" si="11"/>
        <v>16.472999999999999</v>
      </c>
      <c r="K105" s="13">
        <f t="shared" si="11"/>
        <v>4.173</v>
      </c>
      <c r="L105" s="13">
        <f t="shared" si="11"/>
        <v>6.3460000000000001</v>
      </c>
      <c r="M105" s="13">
        <f t="shared" si="11"/>
        <v>4.7110000000000003</v>
      </c>
      <c r="O105" s="9">
        <f>O104+1</f>
        <v>2012</v>
      </c>
      <c r="P105" s="13">
        <v>49.182000000000002</v>
      </c>
      <c r="Q105" s="13">
        <v>37.32</v>
      </c>
      <c r="R105" s="13">
        <v>21.22</v>
      </c>
      <c r="S105" s="13">
        <v>16.974</v>
      </c>
      <c r="T105" s="13">
        <v>10.11</v>
      </c>
      <c r="U105" s="13">
        <v>4.5250000000000004</v>
      </c>
      <c r="W105" s="13">
        <f t="shared" ref="W105:AA105" si="12">P105-Q105</f>
        <v>11.862000000000002</v>
      </c>
      <c r="X105" s="13">
        <f t="shared" si="12"/>
        <v>16.100000000000001</v>
      </c>
      <c r="Y105" s="13">
        <f t="shared" si="12"/>
        <v>4.2459999999999987</v>
      </c>
      <c r="Z105" s="13">
        <f t="shared" si="12"/>
        <v>6.8640000000000008</v>
      </c>
      <c r="AA105" s="13">
        <f t="shared" si="12"/>
        <v>5.5849999999999991</v>
      </c>
      <c r="AC105" s="9">
        <f t="shared" si="9"/>
        <v>2012</v>
      </c>
      <c r="AD105" s="13">
        <v>50.601999999999997</v>
      </c>
      <c r="AE105" s="13">
        <v>38.819000000000003</v>
      </c>
      <c r="AF105" s="13">
        <v>22.827999999999999</v>
      </c>
      <c r="AG105" s="13">
        <v>18.588999999999999</v>
      </c>
      <c r="AH105" s="13">
        <v>11.712</v>
      </c>
      <c r="AI105" s="13">
        <v>5.8109999999999999</v>
      </c>
      <c r="AK105" s="13">
        <f t="shared" si="10"/>
        <v>11.782999999999994</v>
      </c>
      <c r="AL105" s="13">
        <f t="shared" si="10"/>
        <v>15.991000000000003</v>
      </c>
      <c r="AM105" s="13">
        <f t="shared" si="10"/>
        <v>4.2390000000000008</v>
      </c>
      <c r="AN105" s="13">
        <f t="shared" si="10"/>
        <v>6.8769999999999989</v>
      </c>
      <c r="AO105" s="13">
        <f t="shared" si="10"/>
        <v>5.9009999999999998</v>
      </c>
      <c r="AQ105" s="9">
        <f t="shared" si="1"/>
        <v>0.22827999999999998</v>
      </c>
    </row>
    <row r="106" spans="1:43" ht="14.25" customHeight="1" x14ac:dyDescent="0.25">
      <c r="A106" s="9">
        <f>A105+1</f>
        <v>2013</v>
      </c>
      <c r="B106" s="13">
        <v>46.698</v>
      </c>
      <c r="C106" s="13">
        <v>34.097000000000001</v>
      </c>
      <c r="D106" s="13">
        <v>17.425000000000001</v>
      </c>
      <c r="E106" s="13">
        <v>13.324</v>
      </c>
      <c r="F106" s="13">
        <v>7.319</v>
      </c>
      <c r="G106" s="13">
        <v>3.0910000000000002</v>
      </c>
      <c r="H106" s="13"/>
      <c r="I106" s="13">
        <f>B106-C106</f>
        <v>12.600999999999999</v>
      </c>
      <c r="J106" s="13">
        <f>C106-D106</f>
        <v>16.672000000000001</v>
      </c>
      <c r="K106" s="13">
        <f>D106-E106</f>
        <v>4.1010000000000009</v>
      </c>
      <c r="L106" s="13">
        <f>E106-F106</f>
        <v>6.0049999999999999</v>
      </c>
      <c r="M106" s="13">
        <f>F106-G106</f>
        <v>4.2279999999999998</v>
      </c>
      <c r="O106" s="9">
        <f>O105+1</f>
        <v>2013</v>
      </c>
      <c r="P106" s="13">
        <v>47.609000000000002</v>
      </c>
      <c r="Q106" s="13">
        <v>35.369</v>
      </c>
      <c r="R106" s="13">
        <v>18.914999999999999</v>
      </c>
      <c r="S106" s="13">
        <v>14.768000000000001</v>
      </c>
      <c r="T106" s="13">
        <v>8.4499999999999993</v>
      </c>
      <c r="U106" s="13">
        <v>3.6909999999999998</v>
      </c>
      <c r="W106" s="13">
        <f>P106-Q106</f>
        <v>12.240000000000002</v>
      </c>
      <c r="X106" s="13">
        <f>Q106-R106</f>
        <v>16.454000000000001</v>
      </c>
      <c r="Y106" s="13">
        <f>R106-S106</f>
        <v>4.1469999999999985</v>
      </c>
      <c r="Z106" s="13">
        <f>S106-T106</f>
        <v>6.3180000000000014</v>
      </c>
      <c r="AA106" s="13">
        <f>T106-U106</f>
        <v>4.7589999999999995</v>
      </c>
      <c r="AC106" s="9">
        <f t="shared" si="9"/>
        <v>2013</v>
      </c>
      <c r="AD106" s="13">
        <v>48.633000000000003</v>
      </c>
      <c r="AE106" s="13">
        <v>36.44</v>
      </c>
      <c r="AF106" s="13">
        <v>20.006</v>
      </c>
      <c r="AG106" s="13">
        <v>15.807</v>
      </c>
      <c r="AH106" s="13">
        <v>9.4309999999999992</v>
      </c>
      <c r="AI106" s="13">
        <v>4.4660000000000002</v>
      </c>
      <c r="AK106" s="13">
        <f>AD106-AE106</f>
        <v>12.193000000000005</v>
      </c>
      <c r="AL106" s="13">
        <f>AE106-AF106</f>
        <v>16.433999999999997</v>
      </c>
      <c r="AM106" s="13">
        <f>AF106-AG106</f>
        <v>4.1989999999999998</v>
      </c>
      <c r="AN106" s="13">
        <f>AG106-AH106</f>
        <v>6.3760000000000012</v>
      </c>
      <c r="AO106" s="13">
        <f>AH106-AI106</f>
        <v>4.964999999999999</v>
      </c>
      <c r="AQ106" s="9">
        <f t="shared" si="1"/>
        <v>0.20006000000000002</v>
      </c>
    </row>
    <row r="107" spans="1:43" ht="14.25" customHeight="1" x14ac:dyDescent="0.25">
      <c r="A107" s="9">
        <v>2014</v>
      </c>
      <c r="B107" s="13">
        <v>46.856000000000002</v>
      </c>
      <c r="C107" s="13">
        <v>34.414999999999999</v>
      </c>
      <c r="D107" s="13">
        <v>17.802</v>
      </c>
      <c r="E107" s="13">
        <v>13.670999999999999</v>
      </c>
      <c r="F107" s="13">
        <v>7.5430000000000001</v>
      </c>
      <c r="G107" s="13">
        <v>3.161</v>
      </c>
      <c r="H107" s="13"/>
      <c r="I107" s="13">
        <v>12.441000000000001</v>
      </c>
      <c r="J107" s="13">
        <v>16.613</v>
      </c>
      <c r="K107" s="13">
        <v>4.1310000000000002</v>
      </c>
      <c r="L107" s="13">
        <v>6.1280000000000001</v>
      </c>
      <c r="M107" s="13">
        <v>4.3819999999999997</v>
      </c>
      <c r="O107" s="9">
        <v>2014</v>
      </c>
      <c r="P107" s="13">
        <v>48.207999999999998</v>
      </c>
      <c r="Q107" s="13">
        <v>36.234000000000002</v>
      </c>
      <c r="R107" s="13">
        <v>19.872</v>
      </c>
      <c r="S107" s="13">
        <v>15.657</v>
      </c>
      <c r="T107" s="13">
        <v>9.0990000000000002</v>
      </c>
      <c r="U107" s="13">
        <v>3.9929999999999999</v>
      </c>
      <c r="W107" s="13">
        <v>11.974</v>
      </c>
      <c r="X107" s="13">
        <v>16.361999999999998</v>
      </c>
      <c r="Y107" s="13">
        <v>4.2149999999999999</v>
      </c>
      <c r="Z107" s="13">
        <v>6.5579999999999998</v>
      </c>
      <c r="AA107" s="13">
        <v>5.1059999999999999</v>
      </c>
      <c r="AC107" s="9">
        <v>2014</v>
      </c>
      <c r="AD107" s="13">
        <v>49.862000000000002</v>
      </c>
      <c r="AE107" s="13">
        <v>37.909999999999997</v>
      </c>
      <c r="AF107" s="13">
        <v>21.52</v>
      </c>
      <c r="AG107" s="13">
        <v>17.23</v>
      </c>
      <c r="AH107" s="13">
        <v>10.571</v>
      </c>
      <c r="AI107" s="13">
        <v>5.1260000000000003</v>
      </c>
      <c r="AK107" s="13">
        <v>11.952</v>
      </c>
      <c r="AL107" s="13">
        <v>16.39</v>
      </c>
      <c r="AM107" s="13">
        <v>4.29</v>
      </c>
      <c r="AN107" s="13">
        <v>6.6589999999999998</v>
      </c>
      <c r="AO107" s="13">
        <v>5.4450000000000003</v>
      </c>
      <c r="AQ107" s="9">
        <f t="shared" si="1"/>
        <v>0.2152</v>
      </c>
    </row>
    <row r="108" spans="1:43" ht="14.25" customHeight="1" x14ac:dyDescent="0.25">
      <c r="A108" s="9">
        <v>2015</v>
      </c>
      <c r="B108" s="13">
        <v>47.168999999999997</v>
      </c>
      <c r="C108" s="13">
        <v>34.75</v>
      </c>
      <c r="D108" s="13">
        <v>18.053999999999998</v>
      </c>
      <c r="E108" s="13">
        <v>13.893000000000001</v>
      </c>
      <c r="F108" s="13">
        <v>7.718</v>
      </c>
      <c r="G108" s="13">
        <v>3.294</v>
      </c>
      <c r="H108" s="13"/>
      <c r="I108" s="13">
        <v>12.419</v>
      </c>
      <c r="J108" s="13">
        <v>16.696000000000002</v>
      </c>
      <c r="K108" s="13">
        <v>4.1609999999999996</v>
      </c>
      <c r="L108" s="13">
        <v>6.1749999999999998</v>
      </c>
      <c r="M108" s="13">
        <v>4.4240000000000004</v>
      </c>
      <c r="O108" s="9">
        <v>2015</v>
      </c>
      <c r="P108" s="13">
        <v>48.201000000000001</v>
      </c>
      <c r="Q108" s="13">
        <v>36.262999999999998</v>
      </c>
      <c r="R108" s="13">
        <v>19.821000000000002</v>
      </c>
      <c r="S108" s="13">
        <v>15.567</v>
      </c>
      <c r="T108" s="13">
        <v>8.9730000000000008</v>
      </c>
      <c r="U108" s="13">
        <v>3.8730000000000002</v>
      </c>
      <c r="W108" s="13">
        <v>11.938000000000001</v>
      </c>
      <c r="X108" s="13">
        <v>16.442</v>
      </c>
      <c r="Y108" s="13">
        <v>4.2539999999999996</v>
      </c>
      <c r="Z108" s="13">
        <v>6.5940000000000003</v>
      </c>
      <c r="AA108" s="13">
        <v>5.0999999999999996</v>
      </c>
      <c r="AC108" s="9">
        <v>2015</v>
      </c>
      <c r="AD108" s="13">
        <v>49.991999999999997</v>
      </c>
      <c r="AE108" s="13">
        <v>38.034999999999997</v>
      </c>
      <c r="AF108" s="13">
        <v>21.591999999999999</v>
      </c>
      <c r="AG108" s="13">
        <v>17.292999999999999</v>
      </c>
      <c r="AH108" s="13">
        <v>10.608000000000001</v>
      </c>
      <c r="AI108" s="13">
        <v>5.1159999999999997</v>
      </c>
      <c r="AK108" s="13">
        <v>11.957000000000001</v>
      </c>
      <c r="AL108" s="13">
        <v>16.443000000000001</v>
      </c>
      <c r="AM108" s="13">
        <v>4.2990000000000004</v>
      </c>
      <c r="AN108" s="13">
        <v>6.6849999999999996</v>
      </c>
      <c r="AO108" s="13">
        <v>5.492</v>
      </c>
      <c r="AQ108" s="9">
        <f t="shared" si="1"/>
        <v>0.21592</v>
      </c>
    </row>
    <row r="109" spans="1:43" ht="14.25" customHeight="1" x14ac:dyDescent="0.25">
      <c r="A109" s="9">
        <v>2016</v>
      </c>
      <c r="B109" s="13">
        <v>47.387999999999998</v>
      </c>
      <c r="C109" s="13">
        <v>34.762</v>
      </c>
      <c r="D109" s="13">
        <v>17.776</v>
      </c>
      <c r="E109" s="13">
        <v>13.586</v>
      </c>
      <c r="F109" s="13">
        <v>7.4489999999999998</v>
      </c>
      <c r="G109" s="13">
        <v>3.13</v>
      </c>
      <c r="H109" s="13"/>
      <c r="I109" s="13">
        <v>12.625999999999999</v>
      </c>
      <c r="J109" s="13">
        <v>16.986000000000001</v>
      </c>
      <c r="K109" s="13">
        <v>4.1900000000000004</v>
      </c>
      <c r="L109" s="13">
        <v>6.1369999999999996</v>
      </c>
      <c r="M109" s="13">
        <v>4.319</v>
      </c>
      <c r="O109" s="9">
        <v>2016</v>
      </c>
      <c r="P109" s="13">
        <v>48.137999999999998</v>
      </c>
      <c r="Q109" s="13">
        <v>35.976999999999997</v>
      </c>
      <c r="R109" s="13">
        <v>19.268000000000001</v>
      </c>
      <c r="S109" s="13">
        <v>15.015000000000001</v>
      </c>
      <c r="T109" s="13">
        <v>8.5289999999999999</v>
      </c>
      <c r="U109" s="13">
        <v>3.66</v>
      </c>
      <c r="W109" s="13">
        <v>12.16</v>
      </c>
      <c r="X109" s="13">
        <v>16.71</v>
      </c>
      <c r="Y109" s="13">
        <v>4.2530000000000001</v>
      </c>
      <c r="Z109" s="13">
        <v>6.4859999999999998</v>
      </c>
      <c r="AA109" s="13">
        <v>4.8689999999999998</v>
      </c>
      <c r="AC109" s="9">
        <v>2016</v>
      </c>
      <c r="AD109" s="13">
        <v>49.530999999999999</v>
      </c>
      <c r="AE109" s="13">
        <v>37.380000000000003</v>
      </c>
      <c r="AF109" s="13">
        <v>20.699000000000002</v>
      </c>
      <c r="AG109" s="13">
        <v>16.440999999999999</v>
      </c>
      <c r="AH109" s="13">
        <v>9.8759999999999994</v>
      </c>
      <c r="AI109" s="13">
        <v>4.6689999999999996</v>
      </c>
      <c r="AK109" s="13">
        <v>12.151</v>
      </c>
      <c r="AL109" s="13">
        <v>16.681000000000001</v>
      </c>
      <c r="AM109" s="13">
        <v>4.258</v>
      </c>
      <c r="AN109" s="13">
        <v>6.5650000000000004</v>
      </c>
      <c r="AO109" s="13">
        <v>5.2069999999999999</v>
      </c>
      <c r="AQ109" s="9">
        <f t="shared" si="1"/>
        <v>0.20699000000000001</v>
      </c>
    </row>
    <row r="110" spans="1:43" ht="14.25" customHeight="1" x14ac:dyDescent="0.25">
      <c r="A110" s="9">
        <v>2017</v>
      </c>
      <c r="B110" s="13">
        <v>47.563000000000002</v>
      </c>
      <c r="C110" s="13">
        <v>35.03</v>
      </c>
      <c r="D110" s="13">
        <v>18.062999999999999</v>
      </c>
      <c r="E110" s="13">
        <v>13.863</v>
      </c>
      <c r="F110" s="13">
        <v>7.673</v>
      </c>
      <c r="G110" s="13">
        <v>3.2410000000000001</v>
      </c>
      <c r="H110" s="13"/>
      <c r="I110" s="13">
        <f>B110-C110</f>
        <v>12.533000000000001</v>
      </c>
      <c r="J110" s="13">
        <f>C110-D110</f>
        <v>16.967000000000002</v>
      </c>
      <c r="K110" s="13">
        <f>D110-E110</f>
        <v>4.1999999999999993</v>
      </c>
      <c r="L110" s="13">
        <f>E110-F110</f>
        <v>6.1899999999999995</v>
      </c>
      <c r="M110" s="13">
        <f>F110-G110</f>
        <v>4.4320000000000004</v>
      </c>
      <c r="O110" s="9">
        <v>2017</v>
      </c>
      <c r="P110" s="13">
        <v>48.493000000000002</v>
      </c>
      <c r="Q110" s="13">
        <v>36.488999999999997</v>
      </c>
      <c r="R110" s="13">
        <v>19.777999999999999</v>
      </c>
      <c r="S110" s="13">
        <v>15.459</v>
      </c>
      <c r="T110" s="13">
        <v>8.7780000000000005</v>
      </c>
      <c r="U110" s="13">
        <v>3.6869999999999998</v>
      </c>
      <c r="W110" s="13">
        <v>12.004</v>
      </c>
      <c r="X110" s="13">
        <v>16.710999999999999</v>
      </c>
      <c r="Y110" s="13">
        <v>4.319</v>
      </c>
      <c r="Z110" s="13">
        <v>6.681</v>
      </c>
      <c r="AA110" s="13">
        <v>5.09</v>
      </c>
      <c r="AC110" s="9">
        <v>2017</v>
      </c>
      <c r="AD110" s="13">
        <v>50.142000000000003</v>
      </c>
      <c r="AE110" s="13">
        <v>38.143000000000001</v>
      </c>
      <c r="AF110" s="13">
        <v>21.469000000000001</v>
      </c>
      <c r="AG110" s="13">
        <v>17.157</v>
      </c>
      <c r="AH110" s="13">
        <v>10.432</v>
      </c>
      <c r="AI110" s="13">
        <v>4.9459999999999997</v>
      </c>
      <c r="AK110" s="13">
        <v>11.999000000000001</v>
      </c>
      <c r="AL110" s="13">
        <v>16.673999999999999</v>
      </c>
      <c r="AM110" s="13">
        <v>4.3120000000000003</v>
      </c>
      <c r="AN110" s="13">
        <v>6.7249999999999996</v>
      </c>
      <c r="AO110" s="13">
        <v>5.4859999999999998</v>
      </c>
      <c r="AQ110" s="9">
        <f t="shared" si="1"/>
        <v>0.21469000000000002</v>
      </c>
    </row>
    <row r="111" spans="1:43" ht="14.25" customHeight="1" x14ac:dyDescent="0.25">
      <c r="A111" s="14"/>
      <c r="B111" s="15"/>
      <c r="C111" s="14"/>
      <c r="D111" s="14"/>
      <c r="E111" s="14"/>
      <c r="F111" s="14"/>
      <c r="G111" s="14"/>
      <c r="H111" s="12"/>
      <c r="I111" s="15"/>
      <c r="J111" s="15"/>
      <c r="K111" s="15"/>
      <c r="L111" s="15"/>
      <c r="M111" s="15"/>
      <c r="O111" s="14"/>
      <c r="P111" s="15"/>
      <c r="Q111" s="14"/>
      <c r="R111" s="14"/>
      <c r="S111" s="14"/>
      <c r="T111" s="14"/>
      <c r="U111" s="14"/>
      <c r="V111" s="12"/>
      <c r="W111" s="15"/>
      <c r="X111" s="15"/>
      <c r="Y111" s="15"/>
      <c r="Z111" s="15"/>
      <c r="AA111" s="15"/>
      <c r="AC111" s="14"/>
      <c r="AD111" s="15"/>
      <c r="AE111" s="14"/>
      <c r="AF111" s="14"/>
      <c r="AG111" s="14"/>
      <c r="AH111" s="14"/>
      <c r="AI111" s="14"/>
      <c r="AJ111" s="12"/>
      <c r="AK111" s="15"/>
      <c r="AL111" s="15"/>
      <c r="AM111" s="15"/>
      <c r="AN111" s="15"/>
      <c r="AO111" s="15"/>
    </row>
    <row r="112" spans="1:43" ht="14.25" customHeight="1" x14ac:dyDescent="0.25">
      <c r="A112" s="16"/>
      <c r="I112" s="13"/>
      <c r="J112" s="13"/>
      <c r="K112" s="13"/>
      <c r="L112" s="13"/>
      <c r="M112" s="13"/>
      <c r="O112" s="16"/>
      <c r="W112" s="13"/>
      <c r="X112" s="13"/>
      <c r="Y112" s="13"/>
      <c r="Z112" s="13"/>
      <c r="AA112" s="13"/>
      <c r="AC112" s="16"/>
      <c r="AK112" s="13"/>
      <c r="AL112" s="13"/>
      <c r="AM112" s="13"/>
      <c r="AN112" s="13"/>
      <c r="AO112" s="13"/>
    </row>
    <row r="113" spans="1:41" ht="14.25" customHeight="1" x14ac:dyDescent="0.25">
      <c r="A113" s="17" t="s">
        <v>25</v>
      </c>
      <c r="I113" s="13"/>
      <c r="J113" s="13"/>
      <c r="K113" s="13"/>
      <c r="L113" s="13"/>
      <c r="M113" s="13"/>
      <c r="O113" s="17" t="s">
        <v>25</v>
      </c>
      <c r="W113" s="13"/>
      <c r="X113" s="13"/>
      <c r="Y113" s="13"/>
      <c r="Z113" s="13"/>
      <c r="AA113" s="13"/>
      <c r="AC113" s="17" t="s">
        <v>83</v>
      </c>
      <c r="AK113" s="13"/>
      <c r="AL113" s="13"/>
      <c r="AM113" s="13"/>
      <c r="AN113" s="13"/>
      <c r="AO113" s="13"/>
    </row>
    <row r="114" spans="1:41" ht="14.25" customHeight="1" x14ac:dyDescent="0.25">
      <c r="A114" s="17" t="s">
        <v>136</v>
      </c>
      <c r="I114" s="13"/>
      <c r="J114" s="13"/>
      <c r="K114" s="13"/>
      <c r="L114" s="13"/>
      <c r="M114" s="13"/>
      <c r="O114" s="17" t="s">
        <v>26</v>
      </c>
      <c r="W114" s="13"/>
      <c r="X114" s="13"/>
      <c r="Y114" s="13"/>
      <c r="Z114" s="13"/>
      <c r="AA114" s="13"/>
      <c r="AC114" s="17" t="s">
        <v>26</v>
      </c>
      <c r="AK114" s="13"/>
      <c r="AL114" s="13"/>
      <c r="AM114" s="13"/>
      <c r="AN114" s="13"/>
      <c r="AO114" s="13"/>
    </row>
    <row r="115" spans="1:41" ht="14.25" customHeight="1" x14ac:dyDescent="0.25">
      <c r="A115" s="17" t="s">
        <v>27</v>
      </c>
      <c r="I115" s="13"/>
      <c r="J115" s="13"/>
      <c r="K115" s="13"/>
      <c r="L115" s="13"/>
      <c r="M115" s="13"/>
      <c r="O115" s="17" t="s">
        <v>27</v>
      </c>
      <c r="W115" s="13"/>
      <c r="X115" s="13"/>
      <c r="Y115" s="13"/>
      <c r="Z115" s="13"/>
      <c r="AA115" s="13"/>
      <c r="AC115" s="17" t="s">
        <v>27</v>
      </c>
      <c r="AK115" s="13"/>
      <c r="AL115" s="13"/>
      <c r="AM115" s="13"/>
      <c r="AN115" s="13"/>
      <c r="AO115" s="13"/>
    </row>
    <row r="116" spans="1:41" ht="14.25" customHeight="1" x14ac:dyDescent="0.25">
      <c r="A116" s="17" t="s">
        <v>28</v>
      </c>
      <c r="I116" s="13"/>
      <c r="J116" s="13"/>
      <c r="K116" s="13"/>
      <c r="L116" s="13"/>
      <c r="M116" s="13"/>
      <c r="O116" s="17" t="s">
        <v>28</v>
      </c>
      <c r="W116" s="13"/>
      <c r="X116" s="13"/>
      <c r="Y116" s="13"/>
      <c r="Z116" s="13"/>
      <c r="AA116" s="13"/>
      <c r="AC116" s="17" t="s">
        <v>28</v>
      </c>
      <c r="AK116" s="13"/>
      <c r="AL116" s="13"/>
      <c r="AM116" s="13"/>
      <c r="AN116" s="13"/>
      <c r="AO116" s="13"/>
    </row>
    <row r="117" spans="1:41" ht="14.25" customHeight="1" x14ac:dyDescent="0.25">
      <c r="O117" s="8" t="s">
        <v>29</v>
      </c>
      <c r="W117" s="13"/>
      <c r="X117" s="13"/>
      <c r="Y117" s="13"/>
      <c r="Z117" s="13"/>
      <c r="AA117" s="13"/>
      <c r="AC117" s="8" t="s">
        <v>29</v>
      </c>
      <c r="AK117" s="13"/>
      <c r="AL117" s="13"/>
      <c r="AM117" s="13"/>
      <c r="AN117" s="13"/>
      <c r="AO117" s="13"/>
    </row>
    <row r="118" spans="1:41" ht="14.25" customHeight="1" x14ac:dyDescent="0.25">
      <c r="O118" s="8" t="s">
        <v>30</v>
      </c>
      <c r="W118" s="13"/>
      <c r="X118" s="13"/>
      <c r="Y118" s="13"/>
      <c r="Z118" s="13"/>
      <c r="AA118" s="13"/>
      <c r="AC118" s="8" t="s">
        <v>30</v>
      </c>
      <c r="AK118" s="13"/>
      <c r="AL118" s="13"/>
      <c r="AM118" s="13"/>
      <c r="AN118" s="13"/>
      <c r="AO118" s="13"/>
    </row>
    <row r="119" spans="1:41" ht="14.25" customHeight="1" x14ac:dyDescent="0.25">
      <c r="W119" s="13"/>
      <c r="X119" s="13"/>
      <c r="Y119" s="13"/>
      <c r="Z119" s="13"/>
      <c r="AA119" s="13"/>
    </row>
    <row r="120" spans="1:41" ht="14.25" customHeight="1" x14ac:dyDescent="0.25">
      <c r="O120" s="8" t="s">
        <v>57</v>
      </c>
      <c r="W120" s="13"/>
      <c r="X120" s="13"/>
      <c r="Y120" s="13"/>
      <c r="Z120" s="13"/>
      <c r="AA120" s="13"/>
    </row>
    <row r="121" spans="1:41" ht="14.25" customHeight="1" x14ac:dyDescent="0.25">
      <c r="W121" s="13"/>
      <c r="X121" s="13"/>
      <c r="Y121" s="13"/>
      <c r="Z121" s="13"/>
      <c r="AA121" s="13"/>
    </row>
    <row r="122" spans="1:41" ht="14.25" customHeight="1" x14ac:dyDescent="0.25">
      <c r="W122" s="13"/>
      <c r="X122" s="13"/>
      <c r="Y122" s="13"/>
      <c r="Z122" s="13"/>
      <c r="AA122" s="13"/>
    </row>
    <row r="123" spans="1:41" ht="14.25" customHeight="1" x14ac:dyDescent="0.25">
      <c r="W123" s="13"/>
      <c r="X123" s="13"/>
      <c r="Y123" s="13"/>
      <c r="Z123" s="13"/>
      <c r="AA123" s="13"/>
    </row>
    <row r="124" spans="1:41" ht="14.25" customHeight="1" x14ac:dyDescent="0.25">
      <c r="W124" s="13"/>
      <c r="X124" s="13"/>
      <c r="Y124" s="13"/>
      <c r="Z124" s="13"/>
      <c r="AA124" s="13"/>
    </row>
    <row r="125" spans="1:41" ht="14.25" customHeight="1" x14ac:dyDescent="0.25">
      <c r="W125" s="13"/>
      <c r="X125" s="13"/>
      <c r="Y125" s="13"/>
      <c r="Z125" s="13"/>
      <c r="AA125" s="13"/>
    </row>
    <row r="126" spans="1:41" ht="14.25" customHeight="1" x14ac:dyDescent="0.25">
      <c r="W126" s="13"/>
      <c r="X126" s="13"/>
      <c r="Y126" s="13"/>
      <c r="Z126" s="13"/>
      <c r="AA126" s="13"/>
    </row>
    <row r="127" spans="1:41" ht="14.25" customHeight="1" x14ac:dyDescent="0.25">
      <c r="W127" s="13"/>
      <c r="X127" s="13"/>
      <c r="Y127" s="13"/>
      <c r="Z127" s="13"/>
      <c r="AA127" s="13"/>
    </row>
    <row r="128" spans="1:41" ht="14.25" customHeight="1" x14ac:dyDescent="0.25">
      <c r="W128" s="13"/>
      <c r="X128" s="13"/>
      <c r="Y128" s="13"/>
      <c r="Z128" s="13"/>
      <c r="AA128" s="13"/>
    </row>
    <row r="129" spans="23:27" ht="14.25" customHeight="1" x14ac:dyDescent="0.25">
      <c r="W129" s="13"/>
      <c r="X129" s="13"/>
      <c r="Y129" s="13"/>
      <c r="Z129" s="13"/>
      <c r="AA129" s="13"/>
    </row>
    <row r="130" spans="23:27" ht="14.25" customHeight="1" x14ac:dyDescent="0.25">
      <c r="W130" s="13"/>
      <c r="X130" s="13"/>
      <c r="Y130" s="13"/>
      <c r="Z130" s="13"/>
      <c r="AA130" s="13"/>
    </row>
    <row r="131" spans="23:27" ht="14.25" customHeight="1" x14ac:dyDescent="0.25">
      <c r="W131" s="13"/>
      <c r="X131" s="13"/>
      <c r="Y131" s="13"/>
      <c r="Z131" s="13"/>
      <c r="AA131" s="13"/>
    </row>
    <row r="132" spans="23:27" ht="14.25" customHeight="1" x14ac:dyDescent="0.25">
      <c r="W132" s="13"/>
      <c r="X132" s="13"/>
      <c r="Y132" s="13"/>
      <c r="Z132" s="13"/>
      <c r="AA132" s="13"/>
    </row>
    <row r="133" spans="23:27" ht="14.25" customHeight="1" x14ac:dyDescent="0.25">
      <c r="W133" s="13"/>
      <c r="X133" s="13"/>
      <c r="Y133" s="13"/>
      <c r="Z133" s="13"/>
      <c r="AA133" s="13"/>
    </row>
    <row r="134" spans="23:27" ht="14.25" customHeight="1" x14ac:dyDescent="0.25">
      <c r="W134" s="13"/>
      <c r="X134" s="13"/>
      <c r="Y134" s="13"/>
      <c r="Z134" s="13"/>
      <c r="AA134" s="13"/>
    </row>
    <row r="135" spans="23:27" ht="14.25" customHeight="1" x14ac:dyDescent="0.25">
      <c r="W135" s="13"/>
      <c r="X135" s="13"/>
      <c r="Y135" s="13"/>
      <c r="Z135" s="13"/>
      <c r="AA135" s="13"/>
    </row>
    <row r="136" spans="23:27" ht="14.25" customHeight="1" x14ac:dyDescent="0.25">
      <c r="W136" s="13"/>
      <c r="X136" s="13"/>
      <c r="Y136" s="13"/>
      <c r="Z136" s="13"/>
      <c r="AA136" s="13"/>
    </row>
    <row r="137" spans="23:27" ht="14.25" customHeight="1" x14ac:dyDescent="0.25">
      <c r="W137" s="13"/>
      <c r="X137" s="13"/>
      <c r="Y137" s="13"/>
      <c r="Z137" s="13"/>
      <c r="AA137" s="13"/>
    </row>
    <row r="138" spans="23:27" ht="14.25" customHeight="1" x14ac:dyDescent="0.25">
      <c r="W138" s="13"/>
      <c r="X138" s="13"/>
      <c r="Y138" s="13"/>
      <c r="Z138" s="13"/>
      <c r="AA138" s="13"/>
    </row>
    <row r="139" spans="23:27" ht="14.25" customHeight="1" x14ac:dyDescent="0.25">
      <c r="W139" s="13"/>
      <c r="X139" s="13"/>
      <c r="Y139" s="13"/>
      <c r="Z139" s="13"/>
      <c r="AA139" s="13"/>
    </row>
    <row r="140" spans="23:27" ht="14.25" customHeight="1" x14ac:dyDescent="0.25">
      <c r="W140" s="13"/>
      <c r="X140" s="13"/>
      <c r="Y140" s="13"/>
      <c r="Z140" s="13"/>
      <c r="AA140" s="13"/>
    </row>
    <row r="141" spans="23:27" ht="14.25" customHeight="1" x14ac:dyDescent="0.25">
      <c r="W141" s="13"/>
      <c r="X141" s="13"/>
      <c r="Y141" s="13"/>
      <c r="Z141" s="13"/>
      <c r="AA141" s="13"/>
    </row>
    <row r="142" spans="23:27" ht="14.25" customHeight="1" x14ac:dyDescent="0.25">
      <c r="W142" s="13"/>
      <c r="X142" s="13"/>
      <c r="Y142" s="13"/>
      <c r="Z142" s="13"/>
      <c r="AA142" s="13"/>
    </row>
    <row r="143" spans="23:27" ht="14.25" customHeight="1" x14ac:dyDescent="0.25">
      <c r="W143" s="13"/>
      <c r="X143" s="13"/>
      <c r="Y143" s="13"/>
      <c r="Z143" s="13"/>
      <c r="AA143" s="13"/>
    </row>
    <row r="144" spans="23:27" ht="14.25" customHeight="1" x14ac:dyDescent="0.25">
      <c r="W144" s="13"/>
      <c r="X144" s="13"/>
      <c r="Y144" s="13"/>
      <c r="Z144" s="13"/>
      <c r="AA144" s="13"/>
    </row>
    <row r="145" spans="23:27" ht="14.25" customHeight="1" x14ac:dyDescent="0.25">
      <c r="W145" s="13"/>
      <c r="X145" s="13"/>
      <c r="Y145" s="13"/>
      <c r="Z145" s="13"/>
      <c r="AA145" s="13"/>
    </row>
    <row r="146" spans="23:27" ht="14.25" customHeight="1" x14ac:dyDescent="0.25">
      <c r="W146" s="13"/>
      <c r="X146" s="13"/>
      <c r="Y146" s="13"/>
      <c r="Z146" s="13"/>
      <c r="AA146" s="13"/>
    </row>
    <row r="147" spans="23:27" ht="14.25" customHeight="1" x14ac:dyDescent="0.25">
      <c r="W147" s="13"/>
      <c r="X147" s="13"/>
      <c r="Y147" s="13"/>
      <c r="Z147" s="13"/>
      <c r="AA147" s="13"/>
    </row>
    <row r="148" spans="23:27" ht="14.25" customHeight="1" x14ac:dyDescent="0.25">
      <c r="W148" s="13"/>
      <c r="X148" s="13"/>
      <c r="Y148" s="13"/>
      <c r="Z148" s="13"/>
      <c r="AA148" s="13"/>
    </row>
    <row r="149" spans="23:27" ht="14.25" customHeight="1" x14ac:dyDescent="0.25">
      <c r="W149" s="13"/>
      <c r="X149" s="13"/>
      <c r="Y149" s="13"/>
      <c r="Z149" s="13"/>
      <c r="AA149" s="13"/>
    </row>
    <row r="150" spans="23:27" ht="14.25" customHeight="1" x14ac:dyDescent="0.25">
      <c r="W150" s="13"/>
      <c r="X150" s="13"/>
      <c r="Y150" s="13"/>
      <c r="Z150" s="13"/>
      <c r="AA150" s="13"/>
    </row>
    <row r="151" spans="23:27" ht="14.25" customHeight="1" x14ac:dyDescent="0.25">
      <c r="W151" s="13"/>
      <c r="X151" s="13"/>
      <c r="Y151" s="13"/>
      <c r="Z151" s="13"/>
      <c r="AA151" s="13"/>
    </row>
    <row r="152" spans="23:27" ht="14.25" customHeight="1" x14ac:dyDescent="0.25">
      <c r="W152" s="13"/>
      <c r="X152" s="13"/>
      <c r="Y152" s="13"/>
      <c r="Z152" s="13"/>
      <c r="AA152" s="13"/>
    </row>
    <row r="153" spans="23:27" ht="14.25" customHeight="1" x14ac:dyDescent="0.25">
      <c r="W153" s="13"/>
      <c r="X153" s="13"/>
      <c r="Y153" s="13"/>
      <c r="Z153" s="13"/>
      <c r="AA153" s="13"/>
    </row>
    <row r="154" spans="23:27" ht="14.25" customHeight="1" x14ac:dyDescent="0.25">
      <c r="W154" s="13"/>
      <c r="X154" s="13"/>
      <c r="Y154" s="13"/>
      <c r="Z154" s="13"/>
      <c r="AA154" s="13"/>
    </row>
    <row r="155" spans="23:27" ht="14.25" customHeight="1" x14ac:dyDescent="0.25">
      <c r="W155" s="13"/>
      <c r="X155" s="13"/>
      <c r="Y155" s="13"/>
      <c r="Z155" s="13"/>
      <c r="AA155" s="13"/>
    </row>
    <row r="156" spans="23:27" ht="14.25" customHeight="1" x14ac:dyDescent="0.25">
      <c r="W156" s="13"/>
      <c r="X156" s="13"/>
      <c r="Y156" s="13"/>
      <c r="Z156" s="13"/>
      <c r="AA156" s="13"/>
    </row>
    <row r="157" spans="23:27" ht="14.25" customHeight="1" x14ac:dyDescent="0.25">
      <c r="W157" s="13"/>
      <c r="X157" s="13"/>
      <c r="Y157" s="13"/>
      <c r="Z157" s="13"/>
      <c r="AA157" s="13"/>
    </row>
    <row r="158" spans="23:27" ht="14.25" customHeight="1" x14ac:dyDescent="0.25">
      <c r="W158" s="13"/>
      <c r="X158" s="13"/>
      <c r="Y158" s="13"/>
      <c r="Z158" s="13"/>
      <c r="AA158" s="13"/>
    </row>
    <row r="159" spans="23:27" ht="14.25" customHeight="1" x14ac:dyDescent="0.25">
      <c r="W159" s="13"/>
      <c r="X159" s="13"/>
      <c r="Y159" s="13"/>
      <c r="Z159" s="13"/>
      <c r="AA159" s="13"/>
    </row>
    <row r="160" spans="23:27" ht="14.25" customHeight="1" x14ac:dyDescent="0.25">
      <c r="W160" s="13"/>
      <c r="X160" s="13"/>
      <c r="Y160" s="13"/>
      <c r="Z160" s="13"/>
      <c r="AA160" s="13"/>
    </row>
    <row r="161" spans="23:27" ht="14.25" customHeight="1" x14ac:dyDescent="0.25">
      <c r="W161" s="13"/>
      <c r="X161" s="13"/>
      <c r="Y161" s="13"/>
      <c r="Z161" s="13"/>
      <c r="AA161" s="13"/>
    </row>
    <row r="162" spans="23:27" ht="14.25" customHeight="1" x14ac:dyDescent="0.25">
      <c r="W162" s="13"/>
      <c r="X162" s="13"/>
      <c r="Y162" s="13"/>
      <c r="Z162" s="13"/>
      <c r="AA162" s="13"/>
    </row>
    <row r="163" spans="23:27" ht="14.25" customHeight="1" x14ac:dyDescent="0.25">
      <c r="W163" s="13"/>
      <c r="X163" s="13"/>
      <c r="Y163" s="13"/>
      <c r="Z163" s="13"/>
      <c r="AA163" s="13"/>
    </row>
    <row r="164" spans="23:27" ht="14.25" customHeight="1" x14ac:dyDescent="0.25">
      <c r="W164" s="13"/>
      <c r="X164" s="13"/>
      <c r="Y164" s="13"/>
      <c r="Z164" s="13"/>
      <c r="AA164" s="13"/>
    </row>
    <row r="165" spans="23:27" ht="14.25" customHeight="1" x14ac:dyDescent="0.25">
      <c r="W165" s="13"/>
      <c r="X165" s="13"/>
      <c r="Y165" s="13"/>
      <c r="Z165" s="13"/>
      <c r="AA165" s="13"/>
    </row>
    <row r="166" spans="23:27" ht="14.25" customHeight="1" x14ac:dyDescent="0.25">
      <c r="W166" s="13"/>
      <c r="X166" s="13"/>
      <c r="Y166" s="13"/>
      <c r="Z166" s="13"/>
      <c r="AA166" s="13"/>
    </row>
    <row r="167" spans="23:27" ht="14.25" customHeight="1" x14ac:dyDescent="0.25">
      <c r="W167" s="13"/>
      <c r="X167" s="13"/>
      <c r="Y167" s="13"/>
      <c r="Z167" s="13"/>
      <c r="AA167" s="13"/>
    </row>
    <row r="168" spans="23:27" ht="14.25" customHeight="1" x14ac:dyDescent="0.25">
      <c r="W168" s="13"/>
      <c r="X168" s="13"/>
      <c r="Y168" s="13"/>
      <c r="Z168" s="13"/>
      <c r="AA168" s="13"/>
    </row>
    <row r="169" spans="23:27" ht="14.25" customHeight="1" x14ac:dyDescent="0.25">
      <c r="W169" s="13"/>
      <c r="X169" s="13"/>
      <c r="Y169" s="13"/>
      <c r="Z169" s="13"/>
      <c r="AA169" s="13"/>
    </row>
    <row r="170" spans="23:27" ht="14.25" customHeight="1" x14ac:dyDescent="0.25">
      <c r="W170" s="13"/>
      <c r="X170" s="13"/>
      <c r="Y170" s="13"/>
      <c r="Z170" s="13"/>
      <c r="AA170" s="13"/>
    </row>
    <row r="171" spans="23:27" ht="14.25" customHeight="1" x14ac:dyDescent="0.25">
      <c r="W171" s="13"/>
      <c r="X171" s="13"/>
      <c r="Y171" s="13"/>
      <c r="Z171" s="13"/>
      <c r="AA171" s="13"/>
    </row>
    <row r="172" spans="23:27" ht="14.25" customHeight="1" x14ac:dyDescent="0.25">
      <c r="W172" s="13"/>
      <c r="X172" s="13"/>
      <c r="Y172" s="13"/>
      <c r="Z172" s="13"/>
      <c r="AA172" s="13"/>
    </row>
    <row r="173" spans="23:27" ht="14.25" customHeight="1" x14ac:dyDescent="0.25">
      <c r="W173" s="13"/>
      <c r="X173" s="13"/>
      <c r="Y173" s="13"/>
      <c r="Z173" s="13"/>
      <c r="AA173" s="13"/>
    </row>
    <row r="174" spans="23:27" ht="14.25" customHeight="1" x14ac:dyDescent="0.25">
      <c r="W174" s="13"/>
      <c r="X174" s="13"/>
      <c r="Y174" s="13"/>
      <c r="Z174" s="13"/>
      <c r="AA174" s="13"/>
    </row>
    <row r="175" spans="23:27" ht="14.25" customHeight="1" x14ac:dyDescent="0.25">
      <c r="W175" s="13"/>
      <c r="X175" s="13"/>
      <c r="Y175" s="13"/>
      <c r="Z175" s="13"/>
      <c r="AA175" s="13"/>
    </row>
    <row r="176" spans="23:27" ht="14.25" customHeight="1" x14ac:dyDescent="0.25">
      <c r="W176" s="13"/>
      <c r="X176" s="13"/>
      <c r="Y176" s="13"/>
      <c r="Z176" s="13"/>
      <c r="AA176" s="13"/>
    </row>
    <row r="177" spans="23:27" ht="14.25" customHeight="1" x14ac:dyDescent="0.25">
      <c r="W177" s="13"/>
      <c r="X177" s="13"/>
      <c r="Y177" s="13"/>
      <c r="Z177" s="13"/>
      <c r="AA177" s="13"/>
    </row>
    <row r="178" spans="23:27" ht="14.25" customHeight="1" x14ac:dyDescent="0.25">
      <c r="W178" s="13"/>
      <c r="X178" s="13"/>
      <c r="Y178" s="13"/>
      <c r="Z178" s="13"/>
      <c r="AA178" s="13"/>
    </row>
    <row r="179" spans="23:27" ht="14.25" customHeight="1" x14ac:dyDescent="0.25">
      <c r="W179" s="13"/>
      <c r="X179" s="13"/>
      <c r="Y179" s="13"/>
      <c r="Z179" s="13"/>
      <c r="AA179" s="13"/>
    </row>
    <row r="180" spans="23:27" ht="14.25" customHeight="1" x14ac:dyDescent="0.25">
      <c r="W180" s="13"/>
      <c r="X180" s="13"/>
      <c r="Y180" s="13"/>
      <c r="Z180" s="13"/>
      <c r="AA180" s="13"/>
    </row>
    <row r="181" spans="23:27" ht="14.25" customHeight="1" x14ac:dyDescent="0.25">
      <c r="W181" s="13"/>
      <c r="X181" s="13"/>
      <c r="Y181" s="13"/>
      <c r="Z181" s="13"/>
      <c r="AA181" s="13"/>
    </row>
    <row r="182" spans="23:27" ht="14.25" customHeight="1" x14ac:dyDescent="0.25">
      <c r="W182" s="13"/>
      <c r="X182" s="13"/>
      <c r="Y182" s="13"/>
      <c r="Z182" s="13"/>
      <c r="AA182" s="13"/>
    </row>
    <row r="183" spans="23:27" ht="14.25" customHeight="1" x14ac:dyDescent="0.25">
      <c r="W183" s="13"/>
      <c r="X183" s="13"/>
      <c r="Y183" s="13"/>
      <c r="Z183" s="13"/>
      <c r="AA183" s="13"/>
    </row>
    <row r="184" spans="23:27" ht="14.25" customHeight="1" x14ac:dyDescent="0.25">
      <c r="W184" s="13"/>
      <c r="X184" s="13"/>
      <c r="Y184" s="13"/>
      <c r="Z184" s="13"/>
      <c r="AA184" s="13"/>
    </row>
    <row r="185" spans="23:27" ht="14.25" customHeight="1" x14ac:dyDescent="0.25">
      <c r="W185" s="13"/>
      <c r="X185" s="13"/>
      <c r="Y185" s="13"/>
      <c r="Z185" s="13"/>
      <c r="AA185" s="13"/>
    </row>
  </sheetData>
  <mergeCells count="9">
    <mergeCell ref="AC1:AO1"/>
    <mergeCell ref="AC2:AO2"/>
    <mergeCell ref="AC3:AO3"/>
    <mergeCell ref="A1:M1"/>
    <mergeCell ref="A2:M2"/>
    <mergeCell ref="A3:M3"/>
    <mergeCell ref="O1:AA1"/>
    <mergeCell ref="O2:AA2"/>
    <mergeCell ref="O3:AA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zoomScale="85" zoomScaleNormal="85" workbookViewId="0">
      <selection activeCell="F43" sqref="F43"/>
    </sheetView>
  </sheetViews>
  <sheetFormatPr defaultRowHeight="14.4" x14ac:dyDescent="0.3"/>
  <sheetData>
    <row r="1" spans="1:2" x14ac:dyDescent="0.3">
      <c r="A1" s="62" t="s">
        <v>137</v>
      </c>
    </row>
    <row r="4" spans="1:2" x14ac:dyDescent="0.3">
      <c r="A4" s="3" t="s">
        <v>0</v>
      </c>
      <c r="B4" s="4"/>
    </row>
    <row r="5" spans="1:2" x14ac:dyDescent="0.3">
      <c r="A5" s="43"/>
      <c r="B5" s="43" t="s">
        <v>50</v>
      </c>
    </row>
    <row r="6" spans="1:2" x14ac:dyDescent="0.3">
      <c r="A6" s="44"/>
      <c r="B6" s="45" t="s">
        <v>51</v>
      </c>
    </row>
    <row r="7" spans="1:2" x14ac:dyDescent="0.3">
      <c r="A7" s="5">
        <v>1960</v>
      </c>
      <c r="B7" s="6">
        <v>0.12591519166871309</v>
      </c>
    </row>
    <row r="8" spans="1:2" x14ac:dyDescent="0.3">
      <c r="A8" s="5">
        <f>A7+1</f>
        <v>1961</v>
      </c>
      <c r="B8" s="6">
        <v>0.12453469169407759</v>
      </c>
    </row>
    <row r="9" spans="1:2" x14ac:dyDescent="0.3">
      <c r="A9" s="5">
        <f t="shared" ref="A9:A62" si="0">A8+1</f>
        <v>1962</v>
      </c>
      <c r="B9" s="6">
        <v>0.12573906779289246</v>
      </c>
    </row>
    <row r="10" spans="1:2" x14ac:dyDescent="0.3">
      <c r="A10" s="5">
        <f t="shared" si="0"/>
        <v>1963</v>
      </c>
      <c r="B10" s="6">
        <v>0.127462238073349</v>
      </c>
    </row>
    <row r="11" spans="1:2" x14ac:dyDescent="0.3">
      <c r="A11" s="5">
        <f t="shared" si="0"/>
        <v>1964</v>
      </c>
      <c r="B11" s="6">
        <v>0.12919537723064423</v>
      </c>
    </row>
    <row r="12" spans="1:2" x14ac:dyDescent="0.3">
      <c r="A12" s="5">
        <f t="shared" si="0"/>
        <v>1965</v>
      </c>
      <c r="B12" s="6">
        <v>0.127784363925457</v>
      </c>
    </row>
    <row r="13" spans="1:2" x14ac:dyDescent="0.3">
      <c r="A13" s="5">
        <f t="shared" si="0"/>
        <v>1966</v>
      </c>
      <c r="B13" s="6">
        <v>0.12638157606124878</v>
      </c>
    </row>
    <row r="14" spans="1:2" x14ac:dyDescent="0.3">
      <c r="A14" s="5">
        <f t="shared" si="0"/>
        <v>1967</v>
      </c>
      <c r="B14" s="6">
        <v>0.12336727976799011</v>
      </c>
    </row>
    <row r="15" spans="1:2" x14ac:dyDescent="0.3">
      <c r="A15" s="5">
        <f t="shared" si="0"/>
        <v>1968</v>
      </c>
      <c r="B15" s="6">
        <v>0.12171453237533569</v>
      </c>
    </row>
    <row r="16" spans="1:2" x14ac:dyDescent="0.3">
      <c r="A16" s="5">
        <f t="shared" si="0"/>
        <v>1969</v>
      </c>
      <c r="B16" s="6">
        <v>0.1149782408028841</v>
      </c>
    </row>
    <row r="17" spans="1:2" x14ac:dyDescent="0.3">
      <c r="A17" s="5">
        <f t="shared" si="0"/>
        <v>1970</v>
      </c>
      <c r="B17" s="6">
        <v>0.11042817542329431</v>
      </c>
    </row>
    <row r="18" spans="1:2" x14ac:dyDescent="0.3">
      <c r="A18" s="5">
        <f t="shared" si="0"/>
        <v>1971</v>
      </c>
      <c r="B18" s="6">
        <v>0.11082132125739008</v>
      </c>
    </row>
    <row r="19" spans="1:2" x14ac:dyDescent="0.3">
      <c r="A19" s="5">
        <f t="shared" si="0"/>
        <v>1972</v>
      </c>
      <c r="B19" s="6">
        <v>0.11084715268225409</v>
      </c>
    </row>
    <row r="20" spans="1:2" x14ac:dyDescent="0.3">
      <c r="A20" s="5">
        <f t="shared" si="0"/>
        <v>1973</v>
      </c>
      <c r="B20" s="6">
        <v>0.10920314674876863</v>
      </c>
    </row>
    <row r="21" spans="1:2" x14ac:dyDescent="0.3">
      <c r="A21" s="5">
        <f t="shared" si="0"/>
        <v>1974</v>
      </c>
      <c r="B21" s="6">
        <v>0.10653001488572045</v>
      </c>
    </row>
    <row r="22" spans="1:2" x14ac:dyDescent="0.3">
      <c r="A22" s="5">
        <f t="shared" si="0"/>
        <v>1975</v>
      </c>
      <c r="B22" s="6">
        <v>0.10555587813587408</v>
      </c>
    </row>
    <row r="23" spans="1:2" x14ac:dyDescent="0.3">
      <c r="A23" s="5">
        <f t="shared" si="0"/>
        <v>1976</v>
      </c>
      <c r="B23" s="6">
        <v>0.10529308792285974</v>
      </c>
    </row>
    <row r="24" spans="1:2" x14ac:dyDescent="0.3">
      <c r="A24" s="5">
        <f t="shared" si="0"/>
        <v>1977</v>
      </c>
      <c r="B24" s="6">
        <v>0.10665341100676073</v>
      </c>
    </row>
    <row r="25" spans="1:2" x14ac:dyDescent="0.3">
      <c r="A25" s="5">
        <f t="shared" si="0"/>
        <v>1978</v>
      </c>
      <c r="B25" s="6">
        <v>0.10769409781094197</v>
      </c>
    </row>
    <row r="26" spans="1:2" x14ac:dyDescent="0.3">
      <c r="A26" s="5">
        <f t="shared" si="0"/>
        <v>1979</v>
      </c>
      <c r="B26" s="6">
        <v>0.11153456568717957</v>
      </c>
    </row>
    <row r="27" spans="1:2" x14ac:dyDescent="0.3">
      <c r="A27" s="5">
        <f t="shared" si="0"/>
        <v>1980</v>
      </c>
      <c r="B27" s="6">
        <v>0.10670077055692673</v>
      </c>
    </row>
    <row r="28" spans="1:2" x14ac:dyDescent="0.3">
      <c r="A28" s="5">
        <f t="shared" si="0"/>
        <v>1981</v>
      </c>
      <c r="B28" s="6">
        <v>0.11048658937215805</v>
      </c>
    </row>
    <row r="29" spans="1:2" x14ac:dyDescent="0.3">
      <c r="A29" s="5">
        <f t="shared" si="0"/>
        <v>1982</v>
      </c>
      <c r="B29" s="6">
        <v>0.1126394122838974</v>
      </c>
    </row>
    <row r="30" spans="1:2" x14ac:dyDescent="0.3">
      <c r="A30" s="5">
        <f t="shared" si="0"/>
        <v>1983</v>
      </c>
      <c r="B30" s="6">
        <v>0.11513808369636536</v>
      </c>
    </row>
    <row r="31" spans="1:2" x14ac:dyDescent="0.3">
      <c r="A31" s="5">
        <f t="shared" si="0"/>
        <v>1984</v>
      </c>
      <c r="B31" s="6">
        <v>0.12498427182435989</v>
      </c>
    </row>
    <row r="32" spans="1:2" x14ac:dyDescent="0.3">
      <c r="A32" s="5">
        <f t="shared" si="0"/>
        <v>1985</v>
      </c>
      <c r="B32" s="6">
        <v>0.12553958594799042</v>
      </c>
    </row>
    <row r="33" spans="1:2" x14ac:dyDescent="0.3">
      <c r="A33" s="5">
        <f t="shared" si="0"/>
        <v>1986</v>
      </c>
      <c r="B33" s="6">
        <v>0.12209108471870422</v>
      </c>
    </row>
    <row r="34" spans="1:2" x14ac:dyDescent="0.3">
      <c r="A34" s="5">
        <f t="shared" si="0"/>
        <v>1987</v>
      </c>
      <c r="B34" s="6">
        <v>0.13306523859500885</v>
      </c>
    </row>
    <row r="35" spans="1:2" x14ac:dyDescent="0.3">
      <c r="A35" s="5">
        <f t="shared" si="0"/>
        <v>1988</v>
      </c>
      <c r="B35" s="6">
        <v>0.14876338839530945</v>
      </c>
    </row>
    <row r="36" spans="1:2" x14ac:dyDescent="0.3">
      <c r="A36" s="5">
        <f t="shared" si="0"/>
        <v>1989</v>
      </c>
      <c r="B36" s="6">
        <v>0.1446424275636673</v>
      </c>
    </row>
    <row r="37" spans="1:2" x14ac:dyDescent="0.3">
      <c r="A37" s="5">
        <f t="shared" si="0"/>
        <v>1990</v>
      </c>
      <c r="B37" s="6">
        <v>0.14542049169540405</v>
      </c>
    </row>
    <row r="38" spans="1:2" x14ac:dyDescent="0.3">
      <c r="A38" s="5">
        <f t="shared" si="0"/>
        <v>1991</v>
      </c>
      <c r="B38" s="6">
        <v>0.13891473412513733</v>
      </c>
    </row>
    <row r="39" spans="1:2" x14ac:dyDescent="0.3">
      <c r="A39" s="5">
        <f t="shared" si="0"/>
        <v>1992</v>
      </c>
      <c r="B39" s="6">
        <v>0.15014225244522095</v>
      </c>
    </row>
    <row r="40" spans="1:2" x14ac:dyDescent="0.3">
      <c r="A40" s="5">
        <f t="shared" si="0"/>
        <v>1993</v>
      </c>
      <c r="B40" s="6">
        <v>0.14641934633255005</v>
      </c>
    </row>
    <row r="41" spans="1:2" x14ac:dyDescent="0.3">
      <c r="A41" s="5">
        <f t="shared" si="0"/>
        <v>1994</v>
      </c>
      <c r="B41" s="6">
        <v>0.14685395359992981</v>
      </c>
    </row>
    <row r="42" spans="1:2" x14ac:dyDescent="0.3">
      <c r="A42" s="5">
        <f t="shared" si="0"/>
        <v>1995</v>
      </c>
      <c r="B42" s="6">
        <v>0.15284636616706848</v>
      </c>
    </row>
    <row r="43" spans="1:2" x14ac:dyDescent="0.3">
      <c r="A43" s="5">
        <f t="shared" si="0"/>
        <v>1996</v>
      </c>
      <c r="B43" s="6">
        <v>0.15964031219482422</v>
      </c>
    </row>
    <row r="44" spans="1:2" x14ac:dyDescent="0.3">
      <c r="A44" s="5">
        <f t="shared" si="0"/>
        <v>1997</v>
      </c>
      <c r="B44" s="6">
        <v>0.16627532243728638</v>
      </c>
    </row>
    <row r="45" spans="1:2" x14ac:dyDescent="0.3">
      <c r="A45" s="5">
        <f t="shared" si="0"/>
        <v>1998</v>
      </c>
      <c r="B45" s="6">
        <v>0.16923791170120239</v>
      </c>
    </row>
    <row r="46" spans="1:2" x14ac:dyDescent="0.3">
      <c r="A46" s="5">
        <f t="shared" si="0"/>
        <v>1999</v>
      </c>
      <c r="B46" s="6">
        <v>0.17707523703575134</v>
      </c>
    </row>
    <row r="47" spans="1:2" x14ac:dyDescent="0.3">
      <c r="A47" s="5">
        <f t="shared" si="0"/>
        <v>2000</v>
      </c>
      <c r="B47" s="6">
        <v>0.18267017602920532</v>
      </c>
    </row>
    <row r="48" spans="1:2" x14ac:dyDescent="0.3">
      <c r="A48" s="5">
        <f t="shared" si="0"/>
        <v>2001</v>
      </c>
      <c r="B48" s="6">
        <v>0.17269401252269745</v>
      </c>
    </row>
    <row r="49" spans="1:2" x14ac:dyDescent="0.3">
      <c r="A49" s="5">
        <f t="shared" si="0"/>
        <v>2002</v>
      </c>
      <c r="B49" s="6">
        <v>0.17056876420974731</v>
      </c>
    </row>
    <row r="50" spans="1:2" x14ac:dyDescent="0.3">
      <c r="A50" s="5">
        <f t="shared" si="0"/>
        <v>2003</v>
      </c>
      <c r="B50" s="6">
        <v>0.17203257977962494</v>
      </c>
    </row>
    <row r="51" spans="1:2" x14ac:dyDescent="0.3">
      <c r="A51" s="5">
        <f t="shared" si="0"/>
        <v>2004</v>
      </c>
      <c r="B51" s="6">
        <v>0.18320697546005249</v>
      </c>
    </row>
    <row r="52" spans="1:2" x14ac:dyDescent="0.3">
      <c r="A52" s="5">
        <f t="shared" si="0"/>
        <v>2005</v>
      </c>
      <c r="B52" s="6">
        <v>0.19373923540115356</v>
      </c>
    </row>
    <row r="53" spans="1:2" x14ac:dyDescent="0.3">
      <c r="A53" s="5">
        <f t="shared" si="0"/>
        <v>2006</v>
      </c>
      <c r="B53" s="6">
        <v>0.20098753273487091</v>
      </c>
    </row>
    <row r="54" spans="1:2" x14ac:dyDescent="0.3">
      <c r="A54" s="5">
        <f t="shared" si="0"/>
        <v>2007</v>
      </c>
      <c r="B54" s="6">
        <v>0.19863876700401306</v>
      </c>
    </row>
    <row r="55" spans="1:2" x14ac:dyDescent="0.3">
      <c r="A55" s="5">
        <f t="shared" si="0"/>
        <v>2008</v>
      </c>
      <c r="B55" s="6">
        <v>0.19521696865558624</v>
      </c>
    </row>
    <row r="56" spans="1:2" x14ac:dyDescent="0.3">
      <c r="A56" s="5">
        <f t="shared" si="0"/>
        <v>2009</v>
      </c>
      <c r="B56" s="6">
        <v>0.18539862334728241</v>
      </c>
    </row>
    <row r="57" spans="1:2" x14ac:dyDescent="0.3">
      <c r="A57" s="5">
        <f t="shared" si="0"/>
        <v>2010</v>
      </c>
      <c r="B57" s="6">
        <v>0.19798023998737335</v>
      </c>
    </row>
    <row r="58" spans="1:2" x14ac:dyDescent="0.3">
      <c r="A58" s="5">
        <f t="shared" si="0"/>
        <v>2011</v>
      </c>
      <c r="B58" s="6">
        <v>0.19600512087345123</v>
      </c>
    </row>
    <row r="59" spans="1:2" x14ac:dyDescent="0.3">
      <c r="A59" s="5">
        <f t="shared" si="0"/>
        <v>2012</v>
      </c>
      <c r="B59" s="6">
        <v>0.20779828727245331</v>
      </c>
    </row>
    <row r="60" spans="1:2" x14ac:dyDescent="0.3">
      <c r="A60" s="5">
        <f t="shared" si="0"/>
        <v>2013</v>
      </c>
      <c r="B60" s="6">
        <v>0.1959569901227951</v>
      </c>
    </row>
    <row r="61" spans="1:2" x14ac:dyDescent="0.3">
      <c r="A61" s="5">
        <f t="shared" si="0"/>
        <v>2014</v>
      </c>
      <c r="B61" s="6">
        <v>0.20195885002613068</v>
      </c>
    </row>
    <row r="62" spans="1:2" x14ac:dyDescent="0.3">
      <c r="A62" s="5">
        <f t="shared" si="0"/>
        <v>2015</v>
      </c>
      <c r="B6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Table1</vt:lpstr>
      <vt:lpstr>Table2</vt:lpstr>
      <vt:lpstr>Fig1</vt:lpstr>
      <vt:lpstr>Decomp1979</vt:lpstr>
      <vt:lpstr>Decomp2014</vt:lpstr>
      <vt:lpstr>TRA86 &amp; online app</vt:lpstr>
      <vt:lpstr>AS</vt:lpstr>
      <vt:lpstr>PS</vt:lpstr>
      <vt:lpstr>PSZ</vt:lpstr>
      <vt:lpstr>CBO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david.splinter</dc:creator>
  <cp:lastModifiedBy>Inverosimil</cp:lastModifiedBy>
  <dcterms:created xsi:type="dcterms:W3CDTF">2018-11-09T16:33:10Z</dcterms:created>
  <dcterms:modified xsi:type="dcterms:W3CDTF">2019-01-19T20:53:19Z</dcterms:modified>
</cp:coreProperties>
</file>